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.sterba\Downloads\final\"/>
    </mc:Choice>
  </mc:AlternateContent>
  <xr:revisionPtr revIDLastSave="0" documentId="13_ncr:1_{DB9E5D0F-2850-4CE8-A87A-307848CC1148}" xr6:coauthVersionLast="47" xr6:coauthVersionMax="47" xr10:uidLastSave="{00000000-0000-0000-0000-000000000000}"/>
  <bookViews>
    <workbookView xWindow="-120" yWindow="-120" windowWidth="29040" windowHeight="15720" xr2:uid="{1EE25ACB-25E3-4233-A83B-CE3549BC13FA}"/>
  </bookViews>
  <sheets>
    <sheet name="Aktualizovaný seznam" sheetId="1" r:id="rId1"/>
    <sheet name="Metodika ke změně prac. pozic" sheetId="3" r:id="rId2"/>
    <sheet name="Pokyny k vyplnění" sheetId="2" r:id="rId3"/>
    <sheet name="Aktualizovaný ISPV - mzd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F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12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G2" i="1" l="1"/>
  <c r="F2" i="1"/>
</calcChain>
</file>

<file path=xl/sharedStrings.xml><?xml version="1.0" encoding="utf-8"?>
<sst xmlns="http://schemas.openxmlformats.org/spreadsheetml/2006/main" count="98" uniqueCount="79">
  <si>
    <t>Kontrola požadované změny hrubé mzdy (Kč/měsíc) k úvazku 1,0</t>
  </si>
  <si>
    <t>Aktualizovaný seznam pracovních pozic - příloha k žádosti o změnu</t>
  </si>
  <si>
    <t>Červeně označené hodnoty ve sloupci Požadovaná změna hrubé mzdy (Kč/měsíc) k úvazku 1,0 jsou v rozporu s metodikou ke změně pracovních pozic a je nutné hodnotu upravit z důvodu:
1) požadovaná změna je do 10 % schválené hrubé mzdy z podnikatelského záměru / z první žádosti o změnu, ve které byla pracovní pozice schválena,
2) požadovaná změna překračuje 9. decil mezd ISPV k dané pozici a/nebo
3) změna přesahuje max. možnou výši hrubé měsíční mzdy, 120 000 Kč.</t>
  </si>
  <si>
    <t>Poř. č.</t>
  </si>
  <si>
    <t>Pracovní pozice zaměstnance</t>
  </si>
  <si>
    <t>Schválená hrubá mzda (Kč/měsíc) k úvazku 1,0</t>
  </si>
  <si>
    <t>Status pracovní pozice zaměstnance na projektu (vybrat ze seznamu)</t>
  </si>
  <si>
    <t>Kód CZ - ISCO pozice dle aktuálního ISPV</t>
  </si>
  <si>
    <t>Hrubá měsíční mzda (Kč/měsíc) k úvazku 1,0 dle 9. decilu mezd aktuálního ISPV</t>
  </si>
  <si>
    <t>Hrubá měsíční mzda (Kč/měsíc) k úvazku 1,0 dle průměru z aktuálního ISPV</t>
  </si>
  <si>
    <t>Požadovaná změna hrubé mzdy (Kč/měsíc) k úvazku 1,0</t>
  </si>
  <si>
    <t>Zdůvodnění požadované změny</t>
  </si>
  <si>
    <t>Nová pracovní  pozice</t>
  </si>
  <si>
    <t>Změna u schválené pracovní pozice</t>
  </si>
  <si>
    <t>Pracovní pozice beze změny</t>
  </si>
  <si>
    <t>Metodika ke změně seznamu pracovních pozic</t>
  </si>
  <si>
    <t>V Aktualizovaném seznamu pracovních pozic se uvádějí všechny pracovní pozice, které byly schváleny při podání žádosti o podporu nebo v navazujících žádostech o změnu, a to i za předpokladu, že u daných pracovních pozic k žádným změnám nedochází. Pokud však bude u některé z pracovních pozic provedena změna, která není považována za změnu v souladu s touto metodikou, bude žádost o změnu vrácena k opravě, resp. k odstranění této změny. V žádosti o změnu, resp. ve formuláři Aktualizovaný seznam pracovních pozic v příslušných buňkách vztahujících se ke změně budou vyplňovány pouze schvalované změny v souladu s dále uvedenými informacemi.</t>
  </si>
  <si>
    <t>Povinou přílohou žádosti o změnu zaměřenou na změnu seznamu pracovních pozic je tento vyplněný formulář, tj. Aktualizovaný seznam pracovních pozic - příloha k žádosti o změnu.</t>
  </si>
  <si>
    <t>Schvalované změny podléhající podání žádosti o změnu v ISKP21+</t>
  </si>
  <si>
    <t>Žádost o změnu zaměřená na aktualizaci seznamu pracovních pozic se v ISKP21+ předkládá pouze v případech, kdy dochází:</t>
  </si>
  <si>
    <t>1.</t>
  </si>
  <si>
    <t>K rozšíření seznamu pracovních pozic podílejících se na projektu (přidání nové pracovní pozice).</t>
  </si>
  <si>
    <t>2.</t>
  </si>
  <si>
    <t>K navýšení schválené hrubé mzdy (Kč/měsíc) přepočtené k úvazku 1,0 o více než 10 %.</t>
  </si>
  <si>
    <t>O schvalovanou změnu se nejedná a žádost  o změnu se nepředkládá, jde-li o:</t>
  </si>
  <si>
    <t>Výměnu zaměstnance v rámci již schválené pracovní pozice.</t>
  </si>
  <si>
    <t>Navýšení schválené hrubé mzdy (Kč/měsíc) přepočtené k úvazku 1,0 do 10 %.</t>
  </si>
  <si>
    <t>3.</t>
  </si>
  <si>
    <t>Nezapojení schválené pracovní pozice do projektu.</t>
  </si>
  <si>
    <t>Za hospodárné využití požadovaných osobních nákladů nebudou považovány mzdy jednotlivých zaměstnanců, jejichž hrubá mzda (Kč/měsíc) přepočtená k úvazku 1,0 uvedená v Aktualizovaném seznamu pracovních pozic překročí 9. decil z Informačního systému průměrných výdělků (ISPV) z mzdové či platové sféry ČR platné v době podání žádosti o změnu, max. však do 120 000 Kč. Bude-li požadována hrubá mzda (Kč/měsíc) přepočtená k úvazku 1,0 vyšší než je průměr z ISPV, musí být tato hodnota dostatečně zdůvodněna.</t>
  </si>
  <si>
    <t>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 Tato hodnota bude sloužit pro určení hospodárnosti mezd nejen při hodnocení žádosti o změnu, ale i u žádostí o platbu, ve kterých bude porovnávána s vyměřovacím základem pro sociální pojištění včetně náhrad za nemoc placených zaměstnavatelem uvedených ve mzdovém listě.</t>
  </si>
  <si>
    <t xml:space="preserve">Aktualizace databáze ISPV probíhá vždy ročně k datu uveřejnění  výsledku výdělkové statistiky na stránkách ispv.cz </t>
  </si>
  <si>
    <t>Pokyny pro vyplnění aktualizovaného seznamu pracovních pozic - přílohy k žádosti o změnu</t>
  </si>
  <si>
    <t>Název buňky</t>
  </si>
  <si>
    <t>Pokyny pro vyplnění</t>
  </si>
  <si>
    <t>Status pracovní pozice zaměstnance na projektu</t>
  </si>
  <si>
    <t>Výběr relevantní informace z předdefinovaného seznamu (Nová pracovní pozice; Změna u schválené pracovní pozice, Pracovní pozice beze změny).</t>
  </si>
  <si>
    <t>Kód CZ-ISCO pozice dle aktualizovaného ISPV</t>
  </si>
  <si>
    <t>Hrubá měsíční mzda (Kč/měsíc) k úvazku 1,0 dle 9. decilu mezd aktualizovaného ISPV</t>
  </si>
  <si>
    <t>Hrubá měsíční mzda (Kč/měsíc) k úvazku 1,0 dle průměru aktualizovaného ISPV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</si>
  <si>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aktualizované databáze ISPV, max. však 120 000 Kč. Je-li požadována hrubá mzda (Kč/měsíc) přepočtená k úvazku 1,0 vyšší než je průměr z aktualizovaného ISPV, musí být tato hodnota dostatečně zdůvodněna. Tato hodnota bude sloužit pro určení hospodárnosti mezd nejen při hodnocení žádosti o změnu, ale i u žádostí o platbu, ve kterých bude porovnávána s vyměřovacím základem pro sociální pojištění včetně náhrad za nemoc placených zaměstnavatelem uvedených ve mzdovém listě.</t>
  </si>
  <si>
    <t>Detailní zdůvodnění požadovaných změn (navýšení mzdy o více než 10 % u schválené pracovní pozici, nová pracovní pozice apod.).</t>
  </si>
  <si>
    <t>Výzva:  Spolupráce škol a firem - výzva I.                            Verze č. 1               Platnost od: 7. 8. 2023</t>
  </si>
  <si>
    <t>Povinnou přílohou podnikatelského záměru každého projektu, ve kterém osobní náklady vstupují do způsobilých výdajů je "
Příloha č. 1 - Tabulka osobních nákladů OP TAK", ve kterých je uveden požadovaný seznam pracovních pozic, které se budou podílet svými činnostmi na projektu. Jedná se o výchozí dokument pro přípravu žádosti o změnu zaměřenou na aktualizaci seznamu pracovních pozic a vyplnění tohoto formuláře.</t>
  </si>
  <si>
    <r>
      <t xml:space="preserve">Jde-li o změnu údajů týkající se pracovních pozic, které byly schváleny při hodnocení žádosti o podporu nebo v předchozích žádostech o změnu, vyplní se </t>
    </r>
    <r>
      <rPr>
        <b/>
        <sz val="11"/>
        <rFont val="Calibri"/>
        <family val="2"/>
        <charset val="238"/>
        <scheme val="minor"/>
      </rPr>
      <t>pořadové číslo</t>
    </r>
    <r>
      <rPr>
        <sz val="11"/>
        <rFont val="Calibri"/>
        <family val="2"/>
        <charset val="238"/>
        <scheme val="minor"/>
      </rPr>
      <t xml:space="preserve"> pracovní pozice zaměstnance, které bylo uvedeno v příloze podnikatelského záměru "Příloha č. 1 - Tabulka osobních nákladů OP TAK" nebo v předchozích "Aktualizovaných seznamech pracovních pozic". Jde-li o novou pracovní pozici, vyplní se nové pořadové číslo, které navazuje na číselnou řadu u již schválených pracovních pozic.</t>
    </r>
  </si>
  <si>
    <t>Žadatel</t>
  </si>
  <si>
    <t>Název Žadatele, ke kterému se změna pracovní pozice nebo nová pracovní pozice vztahuje.</t>
  </si>
  <si>
    <r>
      <t xml:space="preserve">Jde-li o změnu údajů týkajících se pracovních pozic, které byly schváleny při hodnocení žádosti o podporu nebo v předchozích žádostech o změnu, vyplní se </t>
    </r>
    <r>
      <rPr>
        <b/>
        <sz val="11"/>
        <rFont val="Calibri"/>
        <family val="2"/>
        <charset val="238"/>
        <scheme val="minor"/>
      </rPr>
      <t>pracovní pozice</t>
    </r>
    <r>
      <rPr>
        <sz val="11"/>
        <rFont val="Calibri"/>
        <family val="2"/>
        <charset val="238"/>
        <scheme val="minor"/>
      </rPr>
      <t>, která byla uvedena v příloze podnikatelského záměru "Příloha č. 1 - Tabulka osobních nákladů OP TAK" nebo v předchozích "Aktualizovaných seznamech pracovních pozic". Jde-li o novou pracovní pozici, vyplní se  pracovní pozice zaměstnance, která bude uvedena v pracovní smlouvě / DPP / DPČ či v jejich dodatcích vztahujících se k projektu. Je-li na projektu již schválena stejná pracovní pozice, za název této pracovní pozice se přidá pořadové číslo (např. Technik2).</t>
    </r>
  </si>
  <si>
    <r>
      <t xml:space="preserve">Jde-li o změnu údajů týkající se pracovních pozic, které byly schváleny při hodnocení žádosti o podporu nebo v předchozích žádostech o změnu, vyplní se hodnota z </t>
    </r>
    <r>
      <rPr>
        <b/>
        <sz val="11"/>
        <rFont val="Calibri"/>
        <family val="2"/>
        <charset val="238"/>
        <scheme val="minor"/>
      </rPr>
      <t>Požadované hrubé mzdy (Kč/měsíc) k úvazku 1,0</t>
    </r>
    <r>
      <rPr>
        <sz val="11"/>
        <rFont val="Calibri"/>
        <family val="2"/>
        <charset val="238"/>
        <scheme val="minor"/>
      </rPr>
      <t xml:space="preserve">, která byla uvedena v příloze podnikatelského záměru "Příloha č. 1 - Tabulka osobních nákladů OP TAK" nebo hodnota z </t>
    </r>
    <r>
      <rPr>
        <b/>
        <sz val="11"/>
        <rFont val="Calibri"/>
        <family val="2"/>
        <charset val="238"/>
        <scheme val="minor"/>
      </rPr>
      <t>Požadovaná změna hrubé mzdy (Kč/měsíc) k úvazku 1,0</t>
    </r>
    <r>
      <rPr>
        <sz val="11"/>
        <rFont val="Calibri"/>
        <family val="2"/>
        <charset val="238"/>
        <scheme val="minor"/>
      </rPr>
      <t>, která byla uvedena v prvním "Aktualizovaném seznamu pracovních pozic", kdy daná pracovní pozice byla poprvé schválena. Jde-li o novou pracovní pozici, buňka se vyplňovat nebude, zůstane prázdná.</t>
    </r>
  </si>
  <si>
    <t>Kód pozice z aktualizovaného ISPV - mzdová sféra ČR odpovídající pracovní pozici zaměstnance. V případě, že se daná pozice v dané databázi nenachází, uvede se kód pozice, který svou povahou nejvíce odpovídá zvolené pracovní pozici zaměstnance.</t>
  </si>
  <si>
    <t>Hodnota 9. decilu uvedená v aktualizovaném ISPV - mzdová sféra ČR odpovídající vybranému Kódu CZ-ISCO pozice.</t>
  </si>
  <si>
    <t>Hodnota průměru uvedená v aktualizovaném ISPV - mzdová sféra ČR odpovídající vybranému Kódu CZ-ISCO pozice.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</si>
  <si>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</si>
  <si>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</si>
  <si>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</si>
  <si>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</si>
  <si>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</si>
  <si>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</si>
  <si>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</si>
  <si>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</si>
  <si>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</si>
  <si>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</si>
  <si>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</si>
  <si>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</si>
  <si>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</si>
  <si>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</si>
  <si>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</si>
  <si>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</si>
  <si>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</si>
  <si>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</si>
  <si>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</si>
  <si>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</si>
  <si>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</si>
  <si>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</si>
  <si>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</si>
  <si>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 xml:space="preserve">2320 Učitelé odborných předmětů, praktického vyučování, odb. výcviku, lektoři </t>
  </si>
  <si>
    <t>B</t>
  </si>
  <si>
    <t>2424 Specialisté v oblasti vzdělávání a rozvoje lidských zdrojů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</si>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</sst>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Kč&quot;"/>
    <numFmt numFmtId="165" formatCode="#,##0.00\ &quot;Kč&quot;"/>
    <numFmt numFmtId="166" formatCode="#,##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name val="Futura Bk"/>
      <charset val="23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20" fillId="0" borderId="0"/>
    <xf numFmtId="0" fontId="1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9" fontId="0" fillId="0" borderId="0" xfId="0" applyNumberFormat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0" xfId="0" applyAlignment="1">
      <alignment horizontal="left"/>
    </xf>
    <xf numFmtId="164" fontId="0" fillId="3" borderId="0" xfId="0" applyNumberFormat="1" applyFill="1" applyAlignment="1">
      <alignment horizontal="center" vertical="center" wrapText="1"/>
    </xf>
    <xf numFmtId="0" fontId="0" fillId="0" borderId="35" xfId="0" applyBorder="1"/>
    <xf numFmtId="0" fontId="4" fillId="0" borderId="0" xfId="0" applyFont="1"/>
    <xf numFmtId="164" fontId="0" fillId="0" borderId="33" xfId="0" applyNumberFormat="1" applyBorder="1" applyAlignment="1">
      <alignment wrapText="1"/>
    </xf>
    <xf numFmtId="0" fontId="8" fillId="0" borderId="0" xfId="0" applyFont="1"/>
    <xf numFmtId="0" fontId="0" fillId="5" borderId="13" xfId="0" applyFill="1" applyBorder="1" applyAlignment="1">
      <alignment horizontal="center" vertical="center" wrapText="1"/>
    </xf>
    <xf numFmtId="0" fontId="17" fillId="7" borderId="53" xfId="6" applyFont="1" applyFill="1" applyBorder="1" applyAlignment="1">
      <alignment horizontal="center" vertical="center" wrapText="1"/>
    </xf>
    <xf numFmtId="0" fontId="11" fillId="0" borderId="0" xfId="3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8" fillId="0" borderId="0" xfId="4" applyFont="1"/>
    <xf numFmtId="0" fontId="18" fillId="0" borderId="0" xfId="3" applyFont="1"/>
    <xf numFmtId="2" fontId="21" fillId="6" borderId="0" xfId="5" applyNumberFormat="1" applyFont="1" applyFill="1" applyAlignment="1">
      <alignment vertical="center"/>
    </xf>
    <xf numFmtId="0" fontId="22" fillId="6" borderId="0" xfId="3" applyFont="1" applyFill="1"/>
    <xf numFmtId="166" fontId="19" fillId="9" borderId="64" xfId="6" applyNumberFormat="1" applyFont="1" applyFill="1" applyBorder="1" applyAlignment="1">
      <alignment horizontal="center" vertical="center" wrapText="1"/>
    </xf>
    <xf numFmtId="166" fontId="19" fillId="9" borderId="64" xfId="6" applyNumberFormat="1" applyFont="1" applyFill="1" applyBorder="1" applyAlignment="1">
      <alignment horizontal="right" vertical="center" wrapText="1" indent="1"/>
    </xf>
    <xf numFmtId="3" fontId="19" fillId="9" borderId="64" xfId="6" applyNumberFormat="1" applyFont="1" applyFill="1" applyBorder="1" applyAlignment="1">
      <alignment horizontal="right" vertical="center" wrapText="1" indent="1"/>
    </xf>
    <xf numFmtId="166" fontId="19" fillId="9" borderId="64" xfId="6" applyNumberFormat="1" applyFont="1" applyFill="1" applyBorder="1" applyAlignment="1">
      <alignment horizontal="right" vertical="center" wrapText="1" indent="4"/>
    </xf>
    <xf numFmtId="0" fontId="17" fillId="8" borderId="0" xfId="6" applyFont="1" applyFill="1" applyAlignment="1">
      <alignment horizontal="center" vertical="center" wrapText="1"/>
    </xf>
    <xf numFmtId="0" fontId="17" fillId="7" borderId="62" xfId="6" applyFont="1" applyFill="1" applyBorder="1" applyAlignment="1">
      <alignment horizontal="center" vertical="center" wrapText="1"/>
    </xf>
    <xf numFmtId="0" fontId="17" fillId="7" borderId="54" xfId="6" applyFont="1" applyFill="1" applyBorder="1" applyAlignment="1">
      <alignment horizontal="center" vertical="center" wrapText="1"/>
    </xf>
    <xf numFmtId="0" fontId="9" fillId="6" borderId="51" xfId="6" applyFont="1" applyFill="1" applyBorder="1" applyAlignment="1">
      <alignment horizontal="right" vertical="center"/>
    </xf>
    <xf numFmtId="0" fontId="9" fillId="6" borderId="51" xfId="6" applyFont="1" applyFill="1" applyBorder="1" applyAlignment="1">
      <alignment vertical="center"/>
    </xf>
    <xf numFmtId="0" fontId="9" fillId="6" borderId="51" xfId="6" applyFont="1" applyFill="1" applyBorder="1" applyAlignment="1">
      <alignment horizontal="left" vertical="center"/>
    </xf>
    <xf numFmtId="0" fontId="23" fillId="9" borderId="64" xfId="6" applyFont="1" applyFill="1" applyBorder="1" applyAlignment="1">
      <alignment horizontal="left" vertical="center"/>
    </xf>
    <xf numFmtId="3" fontId="23" fillId="9" borderId="64" xfId="6" applyNumberFormat="1" applyFont="1" applyFill="1" applyBorder="1" applyAlignment="1">
      <alignment horizontal="right" vertical="center" wrapText="1" indent="1"/>
    </xf>
    <xf numFmtId="3" fontId="23" fillId="9" borderId="64" xfId="6" applyNumberFormat="1" applyFont="1" applyFill="1" applyBorder="1" applyAlignment="1">
      <alignment horizontal="right" vertical="center" wrapText="1" indent="3"/>
    </xf>
    <xf numFmtId="0" fontId="0" fillId="0" borderId="69" xfId="0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7" xfId="0" applyNumberFormat="1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164" fontId="0" fillId="3" borderId="37" xfId="0" applyNumberFormat="1" applyFill="1" applyBorder="1" applyAlignment="1">
      <alignment horizontal="center" vertical="center" wrapText="1"/>
    </xf>
    <xf numFmtId="164" fontId="0" fillId="3" borderId="39" xfId="0" applyNumberForma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 wrapText="1"/>
    </xf>
    <xf numFmtId="164" fontId="0" fillId="3" borderId="24" xfId="0" applyNumberFormat="1" applyFill="1" applyBorder="1" applyAlignment="1">
      <alignment horizontal="center" vertical="center" wrapText="1"/>
    </xf>
    <xf numFmtId="164" fontId="0" fillId="3" borderId="34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5" fontId="0" fillId="3" borderId="5" xfId="1" applyNumberFormat="1" applyFont="1" applyFill="1" applyBorder="1" applyAlignment="1">
      <alignment horizontal="center" vertical="center" wrapText="1"/>
    </xf>
    <xf numFmtId="165" fontId="0" fillId="3" borderId="16" xfId="1" applyNumberFormat="1" applyFont="1" applyFill="1" applyBorder="1" applyAlignment="1">
      <alignment horizontal="center" vertical="center" wrapText="1"/>
    </xf>
    <xf numFmtId="164" fontId="0" fillId="0" borderId="37" xfId="0" applyNumberFormat="1" applyBorder="1" applyAlignment="1">
      <alignment horizontal="left" vertical="center" wrapText="1"/>
    </xf>
    <xf numFmtId="164" fontId="0" fillId="0" borderId="36" xfId="0" applyNumberFormat="1" applyBorder="1" applyAlignment="1">
      <alignment horizontal="left" vertical="center" wrapText="1"/>
    </xf>
    <xf numFmtId="164" fontId="0" fillId="0" borderId="38" xfId="0" applyNumberFormat="1" applyBorder="1" applyAlignment="1">
      <alignment horizontal="left" vertical="center" wrapText="1"/>
    </xf>
    <xf numFmtId="164" fontId="0" fillId="0" borderId="39" xfId="0" applyNumberFormat="1" applyBorder="1" applyAlignment="1">
      <alignment horizontal="left" vertical="center" wrapText="1"/>
    </xf>
    <xf numFmtId="164" fontId="0" fillId="0" borderId="35" xfId="0" applyNumberFormat="1" applyBorder="1" applyAlignment="1">
      <alignment horizontal="left" vertical="center" wrapText="1"/>
    </xf>
    <xf numFmtId="164" fontId="0" fillId="0" borderId="40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5" borderId="48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0" fillId="5" borderId="50" xfId="0" applyFill="1" applyBorder="1" applyAlignment="1">
      <alignment horizontal="left" vertical="center" wrapText="1"/>
    </xf>
    <xf numFmtId="0" fontId="0" fillId="5" borderId="41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0" fillId="5" borderId="42" xfId="0" applyFill="1" applyBorder="1" applyAlignment="1">
      <alignment horizontal="left" vertical="center" wrapText="1"/>
    </xf>
    <xf numFmtId="0" fontId="0" fillId="5" borderId="43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44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46" xfId="0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left" vertical="center" wrapText="1"/>
    </xf>
    <xf numFmtId="0" fontId="0" fillId="5" borderId="26" xfId="0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65" fontId="4" fillId="5" borderId="22" xfId="1" applyNumberFormat="1" applyFont="1" applyFill="1" applyBorder="1" applyAlignment="1">
      <alignment horizontal="center" vertical="center" wrapText="1"/>
    </xf>
    <xf numFmtId="165" fontId="4" fillId="5" borderId="28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165" fontId="4" fillId="5" borderId="5" xfId="1" applyNumberFormat="1" applyFont="1" applyFill="1" applyBorder="1" applyAlignment="1">
      <alignment horizontal="center" vertical="center" wrapText="1"/>
    </xf>
    <xf numFmtId="165" fontId="0" fillId="5" borderId="27" xfId="1" applyNumberFormat="1" applyFont="1" applyFill="1" applyBorder="1" applyAlignment="1">
      <alignment horizontal="left" vertical="center" wrapText="1"/>
    </xf>
    <xf numFmtId="165" fontId="0" fillId="5" borderId="22" xfId="1" applyNumberFormat="1" applyFont="1" applyFill="1" applyBorder="1" applyAlignment="1">
      <alignment horizontal="left" vertical="center" wrapText="1"/>
    </xf>
    <xf numFmtId="165" fontId="0" fillId="5" borderId="13" xfId="1" applyNumberFormat="1" applyFont="1" applyFill="1" applyBorder="1" applyAlignment="1">
      <alignment horizontal="left" vertical="center" wrapText="1"/>
    </xf>
    <xf numFmtId="165" fontId="0" fillId="5" borderId="4" xfId="1" applyNumberFormat="1" applyFont="1" applyFill="1" applyBorder="1" applyAlignment="1">
      <alignment horizontal="left" vertical="center" wrapText="1"/>
    </xf>
    <xf numFmtId="165" fontId="4" fillId="5" borderId="27" xfId="1" applyNumberFormat="1" applyFont="1" applyFill="1" applyBorder="1" applyAlignment="1">
      <alignment horizontal="left" vertical="center" wrapText="1"/>
    </xf>
    <xf numFmtId="165" fontId="4" fillId="5" borderId="22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4" xfId="1" applyNumberFormat="1" applyFont="1" applyFill="1" applyBorder="1" applyAlignment="1">
      <alignment horizontal="left" vertical="center" wrapText="1"/>
    </xf>
    <xf numFmtId="165" fontId="0" fillId="5" borderId="14" xfId="1" applyNumberFormat="1" applyFont="1" applyFill="1" applyBorder="1" applyAlignment="1">
      <alignment horizontal="left" vertical="center" wrapText="1"/>
    </xf>
    <xf numFmtId="165" fontId="0" fillId="5" borderId="7" xfId="1" applyNumberFormat="1" applyFont="1" applyFill="1" applyBorder="1" applyAlignment="1">
      <alignment horizontal="left" vertical="center" wrapText="1"/>
    </xf>
    <xf numFmtId="165" fontId="0" fillId="5" borderId="4" xfId="1" applyNumberFormat="1" applyFont="1" applyFill="1" applyBorder="1" applyAlignment="1">
      <alignment horizontal="center" vertical="center" wrapText="1"/>
    </xf>
    <xf numFmtId="165" fontId="0" fillId="5" borderId="5" xfId="1" applyNumberFormat="1" applyFont="1" applyFill="1" applyBorder="1" applyAlignment="1">
      <alignment horizontal="center" vertical="center" wrapText="1"/>
    </xf>
    <xf numFmtId="165" fontId="0" fillId="5" borderId="7" xfId="1" applyNumberFormat="1" applyFont="1" applyFill="1" applyBorder="1" applyAlignment="1">
      <alignment horizontal="center" vertical="center" wrapText="1"/>
    </xf>
    <xf numFmtId="165" fontId="0" fillId="5" borderId="8" xfId="1" applyNumberFormat="1" applyFont="1" applyFill="1" applyBorder="1" applyAlignment="1">
      <alignment horizontal="center" vertical="center" wrapText="1"/>
    </xf>
    <xf numFmtId="0" fontId="17" fillId="7" borderId="53" xfId="6" applyFont="1" applyFill="1" applyBorder="1" applyAlignment="1">
      <alignment horizontal="center" vertical="center" wrapText="1"/>
    </xf>
    <xf numFmtId="0" fontId="16" fillId="0" borderId="67" xfId="4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68" xfId="4" applyFont="1" applyBorder="1" applyAlignment="1">
      <alignment horizontal="center" vertical="center"/>
    </xf>
    <xf numFmtId="0" fontId="17" fillId="7" borderId="57" xfId="6" applyFont="1" applyFill="1" applyBorder="1" applyAlignment="1">
      <alignment horizontal="center" vertical="center" wrapText="1"/>
    </xf>
    <xf numFmtId="0" fontId="17" fillId="7" borderId="58" xfId="6" applyFont="1" applyFill="1" applyBorder="1" applyAlignment="1">
      <alignment horizontal="center" vertical="center" wrapText="1"/>
    </xf>
    <xf numFmtId="0" fontId="17" fillId="7" borderId="59" xfId="6" applyFont="1" applyFill="1" applyBorder="1" applyAlignment="1">
      <alignment horizontal="center" vertical="center" wrapText="1"/>
    </xf>
    <xf numFmtId="0" fontId="17" fillId="7" borderId="52" xfId="6" applyFont="1" applyFill="1" applyBorder="1" applyAlignment="1">
      <alignment horizontal="center" vertical="center" wrapText="1"/>
    </xf>
    <xf numFmtId="0" fontId="17" fillId="7" borderId="55" xfId="6" applyFont="1" applyFill="1" applyBorder="1" applyAlignment="1">
      <alignment horizontal="center" vertical="center" wrapText="1"/>
    </xf>
    <xf numFmtId="0" fontId="17" fillId="7" borderId="61" xfId="6" applyFont="1" applyFill="1" applyBorder="1" applyAlignment="1">
      <alignment horizontal="center" vertical="center" wrapText="1"/>
    </xf>
    <xf numFmtId="0" fontId="17" fillId="7" borderId="54" xfId="6" applyFont="1" applyFill="1" applyBorder="1" applyAlignment="1">
      <alignment horizontal="center" vertical="center" wrapText="1"/>
    </xf>
    <xf numFmtId="0" fontId="17" fillId="7" borderId="56" xfId="6" applyFont="1" applyFill="1" applyBorder="1" applyAlignment="1">
      <alignment horizontal="center" vertical="center" wrapText="1"/>
    </xf>
    <xf numFmtId="0" fontId="17" fillId="7" borderId="60" xfId="6" applyFont="1" applyFill="1" applyBorder="1" applyAlignment="1">
      <alignment horizontal="center" vertical="center" wrapText="1"/>
    </xf>
    <xf numFmtId="0" fontId="17" fillId="7" borderId="63" xfId="6" applyFont="1" applyFill="1" applyBorder="1" applyAlignment="1">
      <alignment horizontal="center" vertical="center" wrapText="1"/>
    </xf>
  </cellXfs>
  <cellStyles count="7">
    <cellStyle name="Čárka" xfId="1" builtinId="3"/>
    <cellStyle name="Čárka 2" xfId="2" xr:uid="{D598CD35-E4F3-405D-807D-3BBD1257B54F}"/>
    <cellStyle name="Normální" xfId="0" builtinId="0"/>
    <cellStyle name="Normální 2" xfId="6" xr:uid="{82BA5537-3CEA-4496-BECA-09381A774C42}"/>
    <cellStyle name="normální 3" xfId="3" xr:uid="{ECFC623C-ADBD-4509-9143-F9DA586D82B2}"/>
    <cellStyle name="normální_021 ISPV" xfId="4" xr:uid="{7200B598-C63E-4C4F-B036-A746779547C2}"/>
    <cellStyle name="normální_ISPV984" xfId="5" xr:uid="{C2534896-9A3D-4B84-911B-FCBE8F41636C}"/>
  </cellStyles>
  <dxfs count="1">
    <dxf>
      <font>
        <color rgb="FFC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3</xdr:col>
      <xdr:colOff>458470</xdr:colOff>
      <xdr:row>1</xdr:row>
      <xdr:rowOff>304800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22F7D5E-95EF-4206-BCA3-FAF132499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11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3</xdr:col>
      <xdr:colOff>245745</xdr:colOff>
      <xdr:row>2</xdr:row>
      <xdr:rowOff>129540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C7564C6-19C0-4529-A39C-A77D9A859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76200"/>
          <a:ext cx="1983105" cy="415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3</xdr:col>
      <xdr:colOff>245745</xdr:colOff>
      <xdr:row>2</xdr:row>
      <xdr:rowOff>129540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6525B62-42D6-4E52-B8C0-D51A2686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76200"/>
          <a:ext cx="198691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5ED1-AB52-417A-86F8-A294AA3360DC}">
  <dimension ref="B1:AC61"/>
  <sheetViews>
    <sheetView tabSelected="1" topLeftCell="A2" zoomScale="120" zoomScaleNormal="120" workbookViewId="0">
      <selection activeCell="I15" sqref="I15"/>
    </sheetView>
  </sheetViews>
  <sheetFormatPr defaultRowHeight="15"/>
  <cols>
    <col min="1" max="1" width="3" customWidth="1"/>
    <col min="2" max="2" width="5.7109375" customWidth="1"/>
    <col min="3" max="4" width="17.7109375" customWidth="1"/>
    <col min="5" max="5" width="18.140625" customWidth="1"/>
    <col min="6" max="6" width="1.7109375" hidden="1" customWidth="1"/>
    <col min="7" max="7" width="18.140625" customWidth="1"/>
    <col min="8" max="8" width="17.5703125" customWidth="1"/>
    <col min="9" max="9" width="20.28515625" customWidth="1"/>
    <col min="10" max="11" width="18.140625" customWidth="1"/>
    <col min="12" max="12" width="73.42578125" customWidth="1"/>
    <col min="15" max="15" width="12.7109375" customWidth="1"/>
    <col min="16" max="16" width="7" hidden="1" customWidth="1"/>
    <col min="29" max="29" width="31.28515625" hidden="1" customWidth="1"/>
  </cols>
  <sheetData>
    <row r="1" spans="2:29" ht="15.75" thickBot="1">
      <c r="D1" s="1"/>
      <c r="E1" s="2"/>
      <c r="F1" s="2"/>
      <c r="G1" s="2"/>
      <c r="H1" s="1"/>
      <c r="I1" s="2"/>
      <c r="J1" s="2"/>
      <c r="K1" s="2"/>
      <c r="L1" s="3"/>
    </row>
    <row r="2" spans="2:29" ht="56.65" customHeight="1" thickBot="1">
      <c r="D2" s="1"/>
      <c r="E2" s="53" t="s">
        <v>0</v>
      </c>
      <c r="F2" s="21" t="str">
        <f>IF(SUM(F11:F1001)&gt;=1,P5,"")</f>
        <v/>
      </c>
      <c r="G2" s="78" t="str">
        <f>IF(SUM(F11:F1001)&gt;=1,P5,"Vyplněné hodnoty ve sloupci Požadovaná změna hrubé mzdy (Kč/měsíc) k úvazku 1,0 jsou v souladu s metodikou ke změně pracovních pozic.")</f>
        <v>Vyplněné hodnoty ve sloupci Požadovaná změna hrubé mzdy (Kč/měsíc) k úvazku 1,0 jsou v souladu s metodikou ke změně pracovních pozic.</v>
      </c>
      <c r="H2" s="79"/>
      <c r="I2" s="79"/>
      <c r="J2" s="79"/>
      <c r="K2" s="79"/>
      <c r="L2" s="80"/>
    </row>
    <row r="3" spans="2:29" ht="56.65" customHeight="1" thickBot="1">
      <c r="B3" s="84" t="s">
        <v>42</v>
      </c>
      <c r="C3" s="84"/>
      <c r="D3" s="1"/>
      <c r="E3" s="54"/>
      <c r="F3" s="2"/>
      <c r="G3" s="81"/>
      <c r="H3" s="82"/>
      <c r="I3" s="82"/>
      <c r="J3" s="82"/>
      <c r="K3" s="82"/>
      <c r="L3" s="83"/>
    </row>
    <row r="4" spans="2:29" ht="15.75" thickBot="1">
      <c r="D4" s="1"/>
      <c r="E4" s="2"/>
      <c r="F4" s="2"/>
      <c r="G4" s="2"/>
      <c r="H4" s="1"/>
      <c r="I4" s="2"/>
      <c r="J4" s="2"/>
      <c r="K4" s="2"/>
      <c r="L4" s="3"/>
    </row>
    <row r="5" spans="2:29" ht="58.9" customHeight="1" thickBot="1">
      <c r="B5" s="55" t="s">
        <v>1</v>
      </c>
      <c r="C5" s="56"/>
      <c r="D5" s="56"/>
      <c r="E5" s="56"/>
      <c r="F5" s="57"/>
      <c r="G5" s="56"/>
      <c r="H5" s="56"/>
      <c r="I5" s="56"/>
      <c r="J5" s="58"/>
      <c r="K5" s="58"/>
      <c r="L5" s="59"/>
      <c r="P5" s="1" t="s">
        <v>2</v>
      </c>
      <c r="Q5" s="22"/>
    </row>
    <row r="6" spans="2:29" ht="14.45" customHeight="1">
      <c r="B6" s="60" t="s">
        <v>3</v>
      </c>
      <c r="C6" s="63" t="s">
        <v>45</v>
      </c>
      <c r="D6" s="66" t="s">
        <v>4</v>
      </c>
      <c r="E6" s="68" t="s">
        <v>5</v>
      </c>
      <c r="F6" s="18"/>
      <c r="G6" s="70" t="s">
        <v>6</v>
      </c>
      <c r="H6" s="66" t="s">
        <v>7</v>
      </c>
      <c r="I6" s="68" t="s">
        <v>8</v>
      </c>
      <c r="J6" s="68" t="s">
        <v>9</v>
      </c>
      <c r="K6" s="72" t="s">
        <v>10</v>
      </c>
      <c r="L6" s="76" t="s">
        <v>11</v>
      </c>
      <c r="AC6" s="20" t="s">
        <v>12</v>
      </c>
    </row>
    <row r="7" spans="2:29">
      <c r="B7" s="61"/>
      <c r="C7" s="64"/>
      <c r="D7" s="66"/>
      <c r="E7" s="68"/>
      <c r="F7" s="18"/>
      <c r="G7" s="70"/>
      <c r="H7" s="66"/>
      <c r="I7" s="68"/>
      <c r="J7" s="68"/>
      <c r="K7" s="73"/>
      <c r="L7" s="76"/>
      <c r="AC7" s="20" t="s">
        <v>13</v>
      </c>
    </row>
    <row r="8" spans="2:29">
      <c r="B8" s="61"/>
      <c r="C8" s="64"/>
      <c r="D8" s="66"/>
      <c r="E8" s="68"/>
      <c r="F8" s="18"/>
      <c r="G8" s="70"/>
      <c r="H8" s="66"/>
      <c r="I8" s="68"/>
      <c r="J8" s="68"/>
      <c r="K8" s="73"/>
      <c r="L8" s="76"/>
      <c r="AC8" s="20" t="s">
        <v>14</v>
      </c>
    </row>
    <row r="9" spans="2:29">
      <c r="B9" s="61"/>
      <c r="C9" s="64"/>
      <c r="D9" s="66"/>
      <c r="E9" s="68"/>
      <c r="F9" s="18"/>
      <c r="G9" s="70"/>
      <c r="H9" s="66"/>
      <c r="I9" s="68"/>
      <c r="J9" s="68"/>
      <c r="K9" s="73"/>
      <c r="L9" s="76"/>
    </row>
    <row r="10" spans="2:29" ht="15.75" thickBot="1">
      <c r="B10" s="62"/>
      <c r="C10" s="65"/>
      <c r="D10" s="67"/>
      <c r="E10" s="69"/>
      <c r="F10" s="18"/>
      <c r="G10" s="71"/>
      <c r="H10" s="67"/>
      <c r="I10" s="75"/>
      <c r="J10" s="75"/>
      <c r="K10" s="74"/>
      <c r="L10" s="77"/>
    </row>
    <row r="11" spans="2:29">
      <c r="B11" s="6"/>
      <c r="C11" s="7"/>
      <c r="D11" s="7"/>
      <c r="E11" s="14"/>
      <c r="F11" t="str">
        <f>IF(OR(AND(K11&lt;=E11*1.1,K11&gt;0),K11&gt;120000,K11&gt;I11),1,"")</f>
        <v/>
      </c>
      <c r="G11" s="7"/>
      <c r="H11" s="46"/>
      <c r="I11" s="47"/>
      <c r="J11" s="48"/>
      <c r="K11" s="50"/>
      <c r="L11" s="8"/>
    </row>
    <row r="12" spans="2:29">
      <c r="B12" s="9"/>
      <c r="C12" s="5"/>
      <c r="D12" s="5"/>
      <c r="E12" s="15"/>
      <c r="F12" t="str">
        <f t="shared" ref="F12:F43" si="0">IF(K12="","",IF(OR(AND(K12&lt;=E12*1.1,K12&gt;0),K12&gt;120000,K12&gt;I12),1,""))</f>
        <v/>
      </c>
      <c r="G12" s="5"/>
      <c r="H12" s="5"/>
      <c r="I12" s="48" t="str">
        <f>IF(ISBLANK(H12),"",VLOOKUP(H12,'Aktualizovaný ISPV - mzda'!A11:M12,7,FALSE))</f>
        <v/>
      </c>
      <c r="J12" s="48" t="str">
        <f>IF(ISBLANK(H12),"",VLOOKUP(H12,'Aktualizovaný ISPV - mzda'!A11:M12,8,FALSE))</f>
        <v/>
      </c>
      <c r="K12" s="51"/>
      <c r="L12" s="10"/>
      <c r="P12" s="17"/>
    </row>
    <row r="13" spans="2:29">
      <c r="B13" s="9"/>
      <c r="C13" s="5"/>
      <c r="D13" s="5"/>
      <c r="E13" s="15"/>
      <c r="F13" t="str">
        <f t="shared" si="0"/>
        <v/>
      </c>
      <c r="G13" s="5"/>
      <c r="H13" s="5"/>
      <c r="I13" s="48" t="str">
        <f>IF(ISBLANK(H13),"",VLOOKUP(H13,'Aktualizovaný ISPV - mzda'!A12:M13,7,FALSE))</f>
        <v/>
      </c>
      <c r="J13" s="48" t="str">
        <f>IF(ISBLANK(H13),"",VLOOKUP(H13,'Aktualizovaný ISPV - mzda'!A12:M13,8,FALSE))</f>
        <v/>
      </c>
      <c r="K13" s="51"/>
      <c r="L13" s="10"/>
    </row>
    <row r="14" spans="2:29">
      <c r="B14" s="9"/>
      <c r="C14" s="5"/>
      <c r="D14" s="5"/>
      <c r="E14" s="15"/>
      <c r="F14" t="str">
        <f t="shared" si="0"/>
        <v/>
      </c>
      <c r="G14" s="5"/>
      <c r="H14" s="5"/>
      <c r="I14" s="48" t="str">
        <f>IF(ISBLANK(H14),"",VLOOKUP(H14,'Aktualizovaný ISPV - mzda'!A13:M14,7,FALSE))</f>
        <v/>
      </c>
      <c r="J14" s="48" t="str">
        <f>IF(ISBLANK(H14),"",VLOOKUP(H14,'Aktualizovaný ISPV - mzda'!A13:M14,8,FALSE))</f>
        <v/>
      </c>
      <c r="K14" s="51"/>
      <c r="L14" s="10"/>
    </row>
    <row r="15" spans="2:29">
      <c r="B15" s="9"/>
      <c r="C15" s="5"/>
      <c r="D15" s="5"/>
      <c r="E15" s="15"/>
      <c r="F15" t="str">
        <f t="shared" si="0"/>
        <v/>
      </c>
      <c r="G15" s="5"/>
      <c r="H15" s="5"/>
      <c r="I15" s="48" t="str">
        <f>IF(ISBLANK(H15),"",VLOOKUP(H15,'Aktualizovaný ISPV - mzda'!A14:M15,7,FALSE))</f>
        <v/>
      </c>
      <c r="J15" s="48" t="str">
        <f>IF(ISBLANK(H15),"",VLOOKUP(H15,'Aktualizovaný ISPV - mzda'!A14:M15,8,FALSE))</f>
        <v/>
      </c>
      <c r="K15" s="51"/>
      <c r="L15" s="10"/>
    </row>
    <row r="16" spans="2:29">
      <c r="B16" s="9"/>
      <c r="C16" s="5"/>
      <c r="D16" s="5"/>
      <c r="E16" s="15"/>
      <c r="F16" t="str">
        <f t="shared" si="0"/>
        <v/>
      </c>
      <c r="G16" s="5"/>
      <c r="H16" s="5"/>
      <c r="I16" s="48" t="str">
        <f>IF(ISBLANK(H16),"",VLOOKUP(H16,'Aktualizovaný ISPV - mzda'!A15:M16,7,FALSE))</f>
        <v/>
      </c>
      <c r="J16" s="48" t="str">
        <f>IF(ISBLANK(H16),"",VLOOKUP(H16,'Aktualizovaný ISPV - mzda'!A15:M16,8,FALSE))</f>
        <v/>
      </c>
      <c r="K16" s="51"/>
      <c r="L16" s="10"/>
    </row>
    <row r="17" spans="2:12">
      <c r="B17" s="9"/>
      <c r="C17" s="5"/>
      <c r="D17" s="5"/>
      <c r="E17" s="15"/>
      <c r="F17" t="str">
        <f t="shared" si="0"/>
        <v/>
      </c>
      <c r="G17" s="5"/>
      <c r="H17" s="5"/>
      <c r="I17" s="48" t="str">
        <f>IF(ISBLANK(H17),"",VLOOKUP(H17,'Aktualizovaný ISPV - mzda'!A16:M17,7,FALSE))</f>
        <v/>
      </c>
      <c r="J17" s="48" t="str">
        <f>IF(ISBLANK(H17),"",VLOOKUP(H17,'Aktualizovaný ISPV - mzda'!A16:M17,8,FALSE))</f>
        <v/>
      </c>
      <c r="K17" s="51"/>
      <c r="L17" s="10"/>
    </row>
    <row r="18" spans="2:12">
      <c r="B18" s="9"/>
      <c r="C18" s="5"/>
      <c r="D18" s="5"/>
      <c r="E18" s="15"/>
      <c r="F18" t="str">
        <f t="shared" si="0"/>
        <v/>
      </c>
      <c r="G18" s="5"/>
      <c r="H18" s="5"/>
      <c r="I18" s="48" t="str">
        <f>IF(ISBLANK(H18),"",VLOOKUP(H18,'Aktualizovaný ISPV - mzda'!A17:M18,7,FALSE))</f>
        <v/>
      </c>
      <c r="J18" s="48" t="str">
        <f>IF(ISBLANK(H18),"",VLOOKUP(H18,'Aktualizovaný ISPV - mzda'!A17:M18,8,FALSE))</f>
        <v/>
      </c>
      <c r="K18" s="51"/>
      <c r="L18" s="10"/>
    </row>
    <row r="19" spans="2:12">
      <c r="B19" s="9"/>
      <c r="C19" s="5"/>
      <c r="D19" s="5"/>
      <c r="E19" s="15"/>
      <c r="F19" t="str">
        <f t="shared" si="0"/>
        <v/>
      </c>
      <c r="G19" s="5"/>
      <c r="H19" s="5"/>
      <c r="I19" s="48" t="str">
        <f>IF(ISBLANK(H19),"",VLOOKUP(H19,'Aktualizovaný ISPV - mzda'!A18:M19,7,FALSE))</f>
        <v/>
      </c>
      <c r="J19" s="48" t="str">
        <f>IF(ISBLANK(H19),"",VLOOKUP(H19,'Aktualizovaný ISPV - mzda'!A18:M19,8,FALSE))</f>
        <v/>
      </c>
      <c r="K19" s="51"/>
      <c r="L19" s="10"/>
    </row>
    <row r="20" spans="2:12">
      <c r="B20" s="9"/>
      <c r="C20" s="5"/>
      <c r="D20" s="5"/>
      <c r="E20" s="15"/>
      <c r="F20" t="str">
        <f t="shared" si="0"/>
        <v/>
      </c>
      <c r="G20" s="5"/>
      <c r="H20" s="5"/>
      <c r="I20" s="48" t="str">
        <f>IF(ISBLANK(H20),"",VLOOKUP(H20,'Aktualizovaný ISPV - mzda'!A19:M20,7,FALSE))</f>
        <v/>
      </c>
      <c r="J20" s="48" t="str">
        <f>IF(ISBLANK(H20),"",VLOOKUP(H20,'Aktualizovaný ISPV - mzda'!A19:M20,8,FALSE))</f>
        <v/>
      </c>
      <c r="K20" s="51"/>
      <c r="L20" s="10"/>
    </row>
    <row r="21" spans="2:12">
      <c r="B21" s="9"/>
      <c r="C21" s="5"/>
      <c r="D21" s="5"/>
      <c r="E21" s="15"/>
      <c r="F21" t="str">
        <f t="shared" si="0"/>
        <v/>
      </c>
      <c r="G21" s="5"/>
      <c r="H21" s="5"/>
      <c r="I21" s="48" t="str">
        <f>IF(ISBLANK(H21),"",VLOOKUP(H21,'Aktualizovaný ISPV - mzda'!A20:M21,7,FALSE))</f>
        <v/>
      </c>
      <c r="J21" s="48" t="str">
        <f>IF(ISBLANK(H21),"",VLOOKUP(H21,'Aktualizovaný ISPV - mzda'!A20:M21,8,FALSE))</f>
        <v/>
      </c>
      <c r="K21" s="51"/>
      <c r="L21" s="10"/>
    </row>
    <row r="22" spans="2:12">
      <c r="B22" s="9"/>
      <c r="C22" s="5"/>
      <c r="D22" s="5"/>
      <c r="E22" s="15"/>
      <c r="F22" t="str">
        <f t="shared" si="0"/>
        <v/>
      </c>
      <c r="G22" s="5"/>
      <c r="H22" s="5"/>
      <c r="I22" s="48" t="str">
        <f>IF(ISBLANK(H22),"",VLOOKUP(H22,'Aktualizovaný ISPV - mzda'!A21:M22,7,FALSE))</f>
        <v/>
      </c>
      <c r="J22" s="48" t="str">
        <f>IF(ISBLANK(H22),"",VLOOKUP(H22,'Aktualizovaný ISPV - mzda'!A21:M22,8,FALSE))</f>
        <v/>
      </c>
      <c r="K22" s="51"/>
      <c r="L22" s="10"/>
    </row>
    <row r="23" spans="2:12">
      <c r="B23" s="9"/>
      <c r="C23" s="5"/>
      <c r="D23" s="5"/>
      <c r="E23" s="15"/>
      <c r="F23" t="str">
        <f t="shared" si="0"/>
        <v/>
      </c>
      <c r="G23" s="5"/>
      <c r="H23" s="5"/>
      <c r="I23" s="48" t="str">
        <f>IF(ISBLANK(H23),"",VLOOKUP(H23,'Aktualizovaný ISPV - mzda'!A22:M23,7,FALSE))</f>
        <v/>
      </c>
      <c r="J23" s="48" t="str">
        <f>IF(ISBLANK(H23),"",VLOOKUP(H23,'Aktualizovaný ISPV - mzda'!A22:M23,8,FALSE))</f>
        <v/>
      </c>
      <c r="K23" s="51"/>
      <c r="L23" s="10"/>
    </row>
    <row r="24" spans="2:12">
      <c r="B24" s="9"/>
      <c r="C24" s="5"/>
      <c r="D24" s="5"/>
      <c r="E24" s="15"/>
      <c r="F24" t="str">
        <f t="shared" si="0"/>
        <v/>
      </c>
      <c r="G24" s="5"/>
      <c r="H24" s="5"/>
      <c r="I24" s="48" t="str">
        <f>IF(ISBLANK(H24),"",VLOOKUP(H24,'Aktualizovaný ISPV - mzda'!A23:M24,7,FALSE))</f>
        <v/>
      </c>
      <c r="J24" s="48" t="str">
        <f>IF(ISBLANK(H24),"",VLOOKUP(H24,'Aktualizovaný ISPV - mzda'!A23:M24,8,FALSE))</f>
        <v/>
      </c>
      <c r="K24" s="51"/>
      <c r="L24" s="10"/>
    </row>
    <row r="25" spans="2:12">
      <c r="B25" s="9"/>
      <c r="C25" s="5"/>
      <c r="D25" s="5"/>
      <c r="E25" s="15"/>
      <c r="F25" t="str">
        <f t="shared" si="0"/>
        <v/>
      </c>
      <c r="G25" s="5"/>
      <c r="H25" s="5"/>
      <c r="I25" s="48" t="str">
        <f>IF(ISBLANK(H25),"",VLOOKUP(H25,'Aktualizovaný ISPV - mzda'!A24:M25,7,FALSE))</f>
        <v/>
      </c>
      <c r="J25" s="48" t="str">
        <f>IF(ISBLANK(H25),"",VLOOKUP(H25,'Aktualizovaný ISPV - mzda'!A24:M25,8,FALSE))</f>
        <v/>
      </c>
      <c r="K25" s="51"/>
      <c r="L25" s="10"/>
    </row>
    <row r="26" spans="2:12">
      <c r="B26" s="9"/>
      <c r="C26" s="5"/>
      <c r="D26" s="5"/>
      <c r="E26" s="15"/>
      <c r="F26" t="str">
        <f t="shared" si="0"/>
        <v/>
      </c>
      <c r="G26" s="5"/>
      <c r="H26" s="5"/>
      <c r="I26" s="48" t="str">
        <f>IF(ISBLANK(H26),"",VLOOKUP(H26,'Aktualizovaný ISPV - mzda'!A25:M26,7,FALSE))</f>
        <v/>
      </c>
      <c r="J26" s="48" t="str">
        <f>IF(ISBLANK(H26),"",VLOOKUP(H26,'Aktualizovaný ISPV - mzda'!A25:M26,8,FALSE))</f>
        <v/>
      </c>
      <c r="K26" s="51"/>
      <c r="L26" s="10"/>
    </row>
    <row r="27" spans="2:12">
      <c r="B27" s="9"/>
      <c r="C27" s="5"/>
      <c r="D27" s="5"/>
      <c r="E27" s="15"/>
      <c r="F27" t="str">
        <f t="shared" si="0"/>
        <v/>
      </c>
      <c r="G27" s="5"/>
      <c r="H27" s="5"/>
      <c r="I27" s="48" t="str">
        <f>IF(ISBLANK(H27),"",VLOOKUP(H27,'Aktualizovaný ISPV - mzda'!A26:M27,7,FALSE))</f>
        <v/>
      </c>
      <c r="J27" s="48" t="str">
        <f>IF(ISBLANK(H27),"",VLOOKUP(H27,'Aktualizovaný ISPV - mzda'!A26:M27,8,FALSE))</f>
        <v/>
      </c>
      <c r="K27" s="51"/>
      <c r="L27" s="10"/>
    </row>
    <row r="28" spans="2:12">
      <c r="B28" s="9"/>
      <c r="C28" s="5"/>
      <c r="D28" s="5"/>
      <c r="E28" s="15"/>
      <c r="F28" t="str">
        <f t="shared" si="0"/>
        <v/>
      </c>
      <c r="G28" s="5"/>
      <c r="H28" s="5"/>
      <c r="I28" s="48" t="str">
        <f>IF(ISBLANK(H28),"",VLOOKUP(H28,'Aktualizovaný ISPV - mzda'!A27:M28,7,FALSE))</f>
        <v/>
      </c>
      <c r="J28" s="48" t="str">
        <f>IF(ISBLANK(H28),"",VLOOKUP(H28,'Aktualizovaný ISPV - mzda'!A27:M28,8,FALSE))</f>
        <v/>
      </c>
      <c r="K28" s="51"/>
      <c r="L28" s="10"/>
    </row>
    <row r="29" spans="2:12">
      <c r="B29" s="9"/>
      <c r="C29" s="5"/>
      <c r="D29" s="5"/>
      <c r="E29" s="15"/>
      <c r="F29" t="str">
        <f t="shared" si="0"/>
        <v/>
      </c>
      <c r="G29" s="5"/>
      <c r="H29" s="5"/>
      <c r="I29" s="48" t="str">
        <f>IF(ISBLANK(H29),"",VLOOKUP(H29,'Aktualizovaný ISPV - mzda'!A28:M29,7,FALSE))</f>
        <v/>
      </c>
      <c r="J29" s="48" t="str">
        <f>IF(ISBLANK(H29),"",VLOOKUP(H29,'Aktualizovaný ISPV - mzda'!A28:M29,8,FALSE))</f>
        <v/>
      </c>
      <c r="K29" s="51"/>
      <c r="L29" s="10"/>
    </row>
    <row r="30" spans="2:12">
      <c r="B30" s="9"/>
      <c r="C30" s="5"/>
      <c r="D30" s="5"/>
      <c r="E30" s="15"/>
      <c r="F30" t="str">
        <f t="shared" si="0"/>
        <v/>
      </c>
      <c r="G30" s="5"/>
      <c r="H30" s="5"/>
      <c r="I30" s="48" t="str">
        <f>IF(ISBLANK(H30),"",VLOOKUP(H30,'Aktualizovaný ISPV - mzda'!A29:M30,7,FALSE))</f>
        <v/>
      </c>
      <c r="J30" s="48" t="str">
        <f>IF(ISBLANK(H30),"",VLOOKUP(H30,'Aktualizovaný ISPV - mzda'!A29:M30,8,FALSE))</f>
        <v/>
      </c>
      <c r="K30" s="51"/>
      <c r="L30" s="10"/>
    </row>
    <row r="31" spans="2:12">
      <c r="B31" s="9"/>
      <c r="C31" s="5"/>
      <c r="D31" s="5"/>
      <c r="E31" s="15"/>
      <c r="F31" t="str">
        <f t="shared" si="0"/>
        <v/>
      </c>
      <c r="G31" s="5"/>
      <c r="H31" s="5"/>
      <c r="I31" s="48" t="str">
        <f>IF(ISBLANK(H31),"",VLOOKUP(H31,'Aktualizovaný ISPV - mzda'!A30:M31,7,FALSE))</f>
        <v/>
      </c>
      <c r="J31" s="48" t="str">
        <f>IF(ISBLANK(H31),"",VLOOKUP(H31,'Aktualizovaný ISPV - mzda'!A30:M31,8,FALSE))</f>
        <v/>
      </c>
      <c r="K31" s="51"/>
      <c r="L31" s="10"/>
    </row>
    <row r="32" spans="2:12">
      <c r="B32" s="9"/>
      <c r="C32" s="5"/>
      <c r="D32" s="5"/>
      <c r="E32" s="15"/>
      <c r="F32" t="str">
        <f t="shared" si="0"/>
        <v/>
      </c>
      <c r="G32" s="5"/>
      <c r="H32" s="5"/>
      <c r="I32" s="48" t="str">
        <f>IF(ISBLANK(H32),"",VLOOKUP(H32,'Aktualizovaný ISPV - mzda'!A31:M32,7,FALSE))</f>
        <v/>
      </c>
      <c r="J32" s="48" t="str">
        <f>IF(ISBLANK(H32),"",VLOOKUP(H32,'Aktualizovaný ISPV - mzda'!A31:M32,8,FALSE))</f>
        <v/>
      </c>
      <c r="K32" s="51"/>
      <c r="L32" s="10"/>
    </row>
    <row r="33" spans="2:12">
      <c r="B33" s="9"/>
      <c r="C33" s="5"/>
      <c r="D33" s="5"/>
      <c r="E33" s="15"/>
      <c r="F33" t="str">
        <f t="shared" si="0"/>
        <v/>
      </c>
      <c r="G33" s="5"/>
      <c r="H33" s="5"/>
      <c r="I33" s="48" t="str">
        <f>IF(ISBLANK(H33),"",VLOOKUP(H33,'Aktualizovaný ISPV - mzda'!A32:M33,7,FALSE))</f>
        <v/>
      </c>
      <c r="J33" s="48" t="str">
        <f>IF(ISBLANK(H33),"",VLOOKUP(H33,'Aktualizovaný ISPV - mzda'!A32:M33,8,FALSE))</f>
        <v/>
      </c>
      <c r="K33" s="51"/>
      <c r="L33" s="10"/>
    </row>
    <row r="34" spans="2:12">
      <c r="B34" s="9"/>
      <c r="C34" s="5"/>
      <c r="D34" s="5"/>
      <c r="E34" s="15"/>
      <c r="F34" t="str">
        <f t="shared" si="0"/>
        <v/>
      </c>
      <c r="G34" s="5"/>
      <c r="H34" s="5"/>
      <c r="I34" s="48" t="str">
        <f>IF(ISBLANK(H34),"",VLOOKUP(H34,'Aktualizovaný ISPV - mzda'!A33:M34,7,FALSE))</f>
        <v/>
      </c>
      <c r="J34" s="48" t="str">
        <f>IF(ISBLANK(H34),"",VLOOKUP(H34,'Aktualizovaný ISPV - mzda'!A33:M34,8,FALSE))</f>
        <v/>
      </c>
      <c r="K34" s="51"/>
      <c r="L34" s="10"/>
    </row>
    <row r="35" spans="2:12">
      <c r="B35" s="9"/>
      <c r="C35" s="5"/>
      <c r="D35" s="5"/>
      <c r="E35" s="15"/>
      <c r="F35" t="str">
        <f t="shared" si="0"/>
        <v/>
      </c>
      <c r="G35" s="5"/>
      <c r="H35" s="5"/>
      <c r="I35" s="48" t="str">
        <f>IF(ISBLANK(H35),"",VLOOKUP(H35,'Aktualizovaný ISPV - mzda'!A34:M35,7,FALSE))</f>
        <v/>
      </c>
      <c r="J35" s="48" t="str">
        <f>IF(ISBLANK(H35),"",VLOOKUP(H35,'Aktualizovaný ISPV - mzda'!A34:M35,8,FALSE))</f>
        <v/>
      </c>
      <c r="K35" s="51"/>
      <c r="L35" s="10"/>
    </row>
    <row r="36" spans="2:12">
      <c r="B36" s="9"/>
      <c r="C36" s="5"/>
      <c r="D36" s="5"/>
      <c r="E36" s="15"/>
      <c r="F36" t="str">
        <f t="shared" si="0"/>
        <v/>
      </c>
      <c r="G36" s="5"/>
      <c r="H36" s="5"/>
      <c r="I36" s="48" t="str">
        <f>IF(ISBLANK(H36),"",VLOOKUP(H36,'Aktualizovaný ISPV - mzda'!A35:M36,7,FALSE))</f>
        <v/>
      </c>
      <c r="J36" s="48" t="str">
        <f>IF(ISBLANK(H36),"",VLOOKUP(H36,'Aktualizovaný ISPV - mzda'!A35:M36,8,FALSE))</f>
        <v/>
      </c>
      <c r="K36" s="51"/>
      <c r="L36" s="10"/>
    </row>
    <row r="37" spans="2:12">
      <c r="B37" s="9"/>
      <c r="C37" s="5"/>
      <c r="D37" s="5"/>
      <c r="E37" s="15"/>
      <c r="F37" t="str">
        <f t="shared" si="0"/>
        <v/>
      </c>
      <c r="G37" s="5"/>
      <c r="H37" s="5"/>
      <c r="I37" s="48" t="str">
        <f>IF(ISBLANK(H37),"",VLOOKUP(H37,'Aktualizovaný ISPV - mzda'!A36:M37,7,FALSE))</f>
        <v/>
      </c>
      <c r="J37" s="48" t="str">
        <f>IF(ISBLANK(H37),"",VLOOKUP(H37,'Aktualizovaný ISPV - mzda'!A36:M37,8,FALSE))</f>
        <v/>
      </c>
      <c r="K37" s="51"/>
      <c r="L37" s="10"/>
    </row>
    <row r="38" spans="2:12">
      <c r="B38" s="9"/>
      <c r="C38" s="5"/>
      <c r="D38" s="5"/>
      <c r="E38" s="15"/>
      <c r="F38" t="str">
        <f t="shared" si="0"/>
        <v/>
      </c>
      <c r="G38" s="5"/>
      <c r="H38" s="5"/>
      <c r="I38" s="48" t="str">
        <f>IF(ISBLANK(H38),"",VLOOKUP(H38,'Aktualizovaný ISPV - mzda'!A37:M38,7,FALSE))</f>
        <v/>
      </c>
      <c r="J38" s="48" t="str">
        <f>IF(ISBLANK(H38),"",VLOOKUP(H38,'Aktualizovaný ISPV - mzda'!A37:M38,8,FALSE))</f>
        <v/>
      </c>
      <c r="K38" s="51"/>
      <c r="L38" s="10"/>
    </row>
    <row r="39" spans="2:12">
      <c r="B39" s="9"/>
      <c r="C39" s="5"/>
      <c r="D39" s="5"/>
      <c r="E39" s="15"/>
      <c r="F39" t="str">
        <f t="shared" si="0"/>
        <v/>
      </c>
      <c r="G39" s="5"/>
      <c r="H39" s="5"/>
      <c r="I39" s="48" t="str">
        <f>IF(ISBLANK(H39),"",VLOOKUP(H39,'Aktualizovaný ISPV - mzda'!A38:M39,7,FALSE))</f>
        <v/>
      </c>
      <c r="J39" s="48" t="str">
        <f>IF(ISBLANK(H39),"",VLOOKUP(H39,'Aktualizovaný ISPV - mzda'!A38:M39,8,FALSE))</f>
        <v/>
      </c>
      <c r="K39" s="51"/>
      <c r="L39" s="10"/>
    </row>
    <row r="40" spans="2:12">
      <c r="B40" s="9"/>
      <c r="C40" s="5"/>
      <c r="D40" s="5"/>
      <c r="E40" s="15"/>
      <c r="F40" t="str">
        <f t="shared" si="0"/>
        <v/>
      </c>
      <c r="G40" s="5"/>
      <c r="H40" s="5"/>
      <c r="I40" s="48" t="str">
        <f>IF(ISBLANK(H40),"",VLOOKUP(H40,'Aktualizovaný ISPV - mzda'!A39:M40,7,FALSE))</f>
        <v/>
      </c>
      <c r="J40" s="48" t="str">
        <f>IF(ISBLANK(H40),"",VLOOKUP(H40,'Aktualizovaný ISPV - mzda'!A39:M40,8,FALSE))</f>
        <v/>
      </c>
      <c r="K40" s="51"/>
      <c r="L40" s="10"/>
    </row>
    <row r="41" spans="2:12">
      <c r="B41" s="9"/>
      <c r="C41" s="5"/>
      <c r="D41" s="5"/>
      <c r="E41" s="15"/>
      <c r="F41" t="str">
        <f t="shared" si="0"/>
        <v/>
      </c>
      <c r="G41" s="5"/>
      <c r="H41" s="5"/>
      <c r="I41" s="48" t="str">
        <f>IF(ISBLANK(H41),"",VLOOKUP(H41,'Aktualizovaný ISPV - mzda'!A40:M41,7,FALSE))</f>
        <v/>
      </c>
      <c r="J41" s="48" t="str">
        <f>IF(ISBLANK(H41),"",VLOOKUP(H41,'Aktualizovaný ISPV - mzda'!A40:M41,8,FALSE))</f>
        <v/>
      </c>
      <c r="K41" s="51"/>
      <c r="L41" s="10"/>
    </row>
    <row r="42" spans="2:12">
      <c r="B42" s="9"/>
      <c r="C42" s="5"/>
      <c r="D42" s="5"/>
      <c r="E42" s="15"/>
      <c r="F42" t="str">
        <f t="shared" si="0"/>
        <v/>
      </c>
      <c r="G42" s="5"/>
      <c r="H42" s="5"/>
      <c r="I42" s="48" t="str">
        <f>IF(ISBLANK(H42),"",VLOOKUP(H42,'Aktualizovaný ISPV - mzda'!A41:M42,7,FALSE))</f>
        <v/>
      </c>
      <c r="J42" s="48" t="str">
        <f>IF(ISBLANK(H42),"",VLOOKUP(H42,'Aktualizovaný ISPV - mzda'!A41:M42,8,FALSE))</f>
        <v/>
      </c>
      <c r="K42" s="51"/>
      <c r="L42" s="10"/>
    </row>
    <row r="43" spans="2:12">
      <c r="B43" s="9"/>
      <c r="C43" s="5"/>
      <c r="D43" s="5"/>
      <c r="E43" s="15"/>
      <c r="F43" t="str">
        <f t="shared" si="0"/>
        <v/>
      </c>
      <c r="G43" s="5"/>
      <c r="H43" s="5"/>
      <c r="I43" s="48" t="str">
        <f>IF(ISBLANK(H43),"",VLOOKUP(H43,'Aktualizovaný ISPV - mzda'!A42:M43,7,FALSE))</f>
        <v/>
      </c>
      <c r="J43" s="48" t="str">
        <f>IF(ISBLANK(H43),"",VLOOKUP(H43,'Aktualizovaný ISPV - mzda'!A42:M43,8,FALSE))</f>
        <v/>
      </c>
      <c r="K43" s="51"/>
      <c r="L43" s="10"/>
    </row>
    <row r="44" spans="2:12">
      <c r="B44" s="9"/>
      <c r="C44" s="5"/>
      <c r="D44" s="5"/>
      <c r="E44" s="15"/>
      <c r="F44" t="str">
        <f t="shared" ref="F44:F61" si="1">IF(K44="","",IF(OR(AND(K44&lt;=E44*1.1,K44&gt;0),K44&gt;120000,K44&gt;I44),1,""))</f>
        <v/>
      </c>
      <c r="G44" s="5"/>
      <c r="H44" s="5"/>
      <c r="I44" s="48" t="str">
        <f>IF(ISBLANK(H44),"",VLOOKUP(H44,'Aktualizovaný ISPV - mzda'!A43:M44,7,FALSE))</f>
        <v/>
      </c>
      <c r="J44" s="48" t="str">
        <f>IF(ISBLANK(H44),"",VLOOKUP(H44,'Aktualizovaný ISPV - mzda'!A43:M44,8,FALSE))</f>
        <v/>
      </c>
      <c r="K44" s="51"/>
      <c r="L44" s="10"/>
    </row>
    <row r="45" spans="2:12">
      <c r="B45" s="9"/>
      <c r="C45" s="5"/>
      <c r="D45" s="5"/>
      <c r="E45" s="15"/>
      <c r="F45" t="str">
        <f t="shared" si="1"/>
        <v/>
      </c>
      <c r="G45" s="5"/>
      <c r="H45" s="5"/>
      <c r="I45" s="48" t="str">
        <f>IF(ISBLANK(H45),"",VLOOKUP(H45,'Aktualizovaný ISPV - mzda'!A44:M45,7,FALSE))</f>
        <v/>
      </c>
      <c r="J45" s="48" t="str">
        <f>IF(ISBLANK(H45),"",VLOOKUP(H45,'Aktualizovaný ISPV - mzda'!A44:M45,8,FALSE))</f>
        <v/>
      </c>
      <c r="K45" s="51"/>
      <c r="L45" s="10"/>
    </row>
    <row r="46" spans="2:12">
      <c r="B46" s="9"/>
      <c r="C46" s="5"/>
      <c r="D46" s="5"/>
      <c r="E46" s="15"/>
      <c r="F46" t="str">
        <f t="shared" si="1"/>
        <v/>
      </c>
      <c r="G46" s="5"/>
      <c r="H46" s="5"/>
      <c r="I46" s="48" t="str">
        <f>IF(ISBLANK(H46),"",VLOOKUP(H46,'Aktualizovaný ISPV - mzda'!A45:M46,7,FALSE))</f>
        <v/>
      </c>
      <c r="J46" s="48" t="str">
        <f>IF(ISBLANK(H46),"",VLOOKUP(H46,'Aktualizovaný ISPV - mzda'!A45:M46,8,FALSE))</f>
        <v/>
      </c>
      <c r="K46" s="51"/>
      <c r="L46" s="10"/>
    </row>
    <row r="47" spans="2:12">
      <c r="B47" s="9"/>
      <c r="C47" s="5"/>
      <c r="D47" s="5"/>
      <c r="E47" s="15"/>
      <c r="F47" t="str">
        <f t="shared" si="1"/>
        <v/>
      </c>
      <c r="G47" s="5"/>
      <c r="H47" s="5"/>
      <c r="I47" s="48" t="str">
        <f>IF(ISBLANK(H47),"",VLOOKUP(H47,'Aktualizovaný ISPV - mzda'!A46:M47,7,FALSE))</f>
        <v/>
      </c>
      <c r="J47" s="48" t="str">
        <f>IF(ISBLANK(H47),"",VLOOKUP(H47,'Aktualizovaný ISPV - mzda'!A46:M47,8,FALSE))</f>
        <v/>
      </c>
      <c r="K47" s="51"/>
      <c r="L47" s="10"/>
    </row>
    <row r="48" spans="2:12">
      <c r="B48" s="9"/>
      <c r="C48" s="5"/>
      <c r="D48" s="5"/>
      <c r="E48" s="15"/>
      <c r="F48" t="str">
        <f t="shared" si="1"/>
        <v/>
      </c>
      <c r="G48" s="5"/>
      <c r="H48" s="5"/>
      <c r="I48" s="48" t="str">
        <f>IF(ISBLANK(H48),"",VLOOKUP(H48,'Aktualizovaný ISPV - mzda'!A47:M48,7,FALSE))</f>
        <v/>
      </c>
      <c r="J48" s="48" t="str">
        <f>IF(ISBLANK(H48),"",VLOOKUP(H48,'Aktualizovaný ISPV - mzda'!A47:M48,8,FALSE))</f>
        <v/>
      </c>
      <c r="K48" s="51"/>
      <c r="L48" s="10"/>
    </row>
    <row r="49" spans="2:12">
      <c r="B49" s="9"/>
      <c r="C49" s="5"/>
      <c r="D49" s="5"/>
      <c r="E49" s="15"/>
      <c r="F49" t="str">
        <f t="shared" si="1"/>
        <v/>
      </c>
      <c r="G49" s="5"/>
      <c r="H49" s="5"/>
      <c r="I49" s="48" t="str">
        <f>IF(ISBLANK(H49),"",VLOOKUP(H49,'Aktualizovaný ISPV - mzda'!A48:M49,7,FALSE))</f>
        <v/>
      </c>
      <c r="J49" s="48" t="str">
        <f>IF(ISBLANK(H49),"",VLOOKUP(H49,'Aktualizovaný ISPV - mzda'!A48:M49,8,FALSE))</f>
        <v/>
      </c>
      <c r="K49" s="51"/>
      <c r="L49" s="10"/>
    </row>
    <row r="50" spans="2:12">
      <c r="B50" s="9"/>
      <c r="C50" s="5"/>
      <c r="D50" s="5"/>
      <c r="E50" s="15"/>
      <c r="F50" t="str">
        <f t="shared" si="1"/>
        <v/>
      </c>
      <c r="G50" s="5"/>
      <c r="H50" s="5"/>
      <c r="I50" s="48" t="str">
        <f>IF(ISBLANK(H50),"",VLOOKUP(H50,'Aktualizovaný ISPV - mzda'!A49:M50,7,FALSE))</f>
        <v/>
      </c>
      <c r="J50" s="48" t="str">
        <f>IF(ISBLANK(H50),"",VLOOKUP(H50,'Aktualizovaný ISPV - mzda'!A49:M50,8,FALSE))</f>
        <v/>
      </c>
      <c r="K50" s="51"/>
      <c r="L50" s="10"/>
    </row>
    <row r="51" spans="2:12">
      <c r="B51" s="9"/>
      <c r="C51" s="5"/>
      <c r="D51" s="5"/>
      <c r="E51" s="15"/>
      <c r="F51" t="str">
        <f t="shared" si="1"/>
        <v/>
      </c>
      <c r="G51" s="5"/>
      <c r="H51" s="5"/>
      <c r="I51" s="48" t="str">
        <f>IF(ISBLANK(H51),"",VLOOKUP(H51,'Aktualizovaný ISPV - mzda'!A50:M51,7,FALSE))</f>
        <v/>
      </c>
      <c r="J51" s="48" t="str">
        <f>IF(ISBLANK(H51),"",VLOOKUP(H51,'Aktualizovaný ISPV - mzda'!A50:M51,8,FALSE))</f>
        <v/>
      </c>
      <c r="K51" s="51"/>
      <c r="L51" s="10"/>
    </row>
    <row r="52" spans="2:12">
      <c r="B52" s="9"/>
      <c r="C52" s="5"/>
      <c r="D52" s="5"/>
      <c r="E52" s="15"/>
      <c r="F52" t="str">
        <f t="shared" si="1"/>
        <v/>
      </c>
      <c r="G52" s="5"/>
      <c r="H52" s="5"/>
      <c r="I52" s="48" t="str">
        <f>IF(ISBLANK(H52),"",VLOOKUP(H52,'Aktualizovaný ISPV - mzda'!A51:M52,7,FALSE))</f>
        <v/>
      </c>
      <c r="J52" s="48" t="str">
        <f>IF(ISBLANK(H52),"",VLOOKUP(H52,'Aktualizovaný ISPV - mzda'!A51:M52,8,FALSE))</f>
        <v/>
      </c>
      <c r="K52" s="51"/>
      <c r="L52" s="10"/>
    </row>
    <row r="53" spans="2:12">
      <c r="B53" s="9"/>
      <c r="C53" s="5"/>
      <c r="D53" s="5"/>
      <c r="E53" s="15"/>
      <c r="F53" t="str">
        <f t="shared" si="1"/>
        <v/>
      </c>
      <c r="G53" s="5"/>
      <c r="H53" s="5"/>
      <c r="I53" s="48" t="str">
        <f>IF(ISBLANK(H53),"",VLOOKUP(H53,'Aktualizovaný ISPV - mzda'!A52:M53,7,FALSE))</f>
        <v/>
      </c>
      <c r="J53" s="48" t="str">
        <f>IF(ISBLANK(H53),"",VLOOKUP(H53,'Aktualizovaný ISPV - mzda'!A52:M53,8,FALSE))</f>
        <v/>
      </c>
      <c r="K53" s="51"/>
      <c r="L53" s="10"/>
    </row>
    <row r="54" spans="2:12">
      <c r="B54" s="9"/>
      <c r="C54" s="5"/>
      <c r="D54" s="5"/>
      <c r="E54" s="15"/>
      <c r="F54" t="str">
        <f t="shared" si="1"/>
        <v/>
      </c>
      <c r="G54" s="5"/>
      <c r="H54" s="5"/>
      <c r="I54" s="48" t="str">
        <f>IF(ISBLANK(H54),"",VLOOKUP(H54,'Aktualizovaný ISPV - mzda'!A53:M54,7,FALSE))</f>
        <v/>
      </c>
      <c r="J54" s="48" t="str">
        <f>IF(ISBLANK(H54),"",VLOOKUP(H54,'Aktualizovaný ISPV - mzda'!A53:M54,8,FALSE))</f>
        <v/>
      </c>
      <c r="K54" s="51"/>
      <c r="L54" s="10"/>
    </row>
    <row r="55" spans="2:12">
      <c r="B55" s="9"/>
      <c r="C55" s="5"/>
      <c r="D55" s="5"/>
      <c r="E55" s="15"/>
      <c r="F55" t="str">
        <f t="shared" si="1"/>
        <v/>
      </c>
      <c r="G55" s="5"/>
      <c r="H55" s="5"/>
      <c r="I55" s="48" t="str">
        <f>IF(ISBLANK(H55),"",VLOOKUP(H55,'Aktualizovaný ISPV - mzda'!A54:M55,7,FALSE))</f>
        <v/>
      </c>
      <c r="J55" s="48" t="str">
        <f>IF(ISBLANK(H55),"",VLOOKUP(H55,'Aktualizovaný ISPV - mzda'!A54:M55,8,FALSE))</f>
        <v/>
      </c>
      <c r="K55" s="51"/>
      <c r="L55" s="10"/>
    </row>
    <row r="56" spans="2:12">
      <c r="B56" s="9"/>
      <c r="C56" s="5"/>
      <c r="D56" s="5"/>
      <c r="E56" s="15"/>
      <c r="F56" t="str">
        <f t="shared" si="1"/>
        <v/>
      </c>
      <c r="G56" s="5"/>
      <c r="H56" s="5"/>
      <c r="I56" s="48" t="str">
        <f>IF(ISBLANK(H56),"",VLOOKUP(H56,'Aktualizovaný ISPV - mzda'!A55:M56,7,FALSE))</f>
        <v/>
      </c>
      <c r="J56" s="48" t="str">
        <f>IF(ISBLANK(H56),"",VLOOKUP(H56,'Aktualizovaný ISPV - mzda'!A55:M56,8,FALSE))</f>
        <v/>
      </c>
      <c r="K56" s="51"/>
      <c r="L56" s="10"/>
    </row>
    <row r="57" spans="2:12">
      <c r="B57" s="9"/>
      <c r="C57" s="5"/>
      <c r="D57" s="5"/>
      <c r="E57" s="15"/>
      <c r="F57" t="str">
        <f t="shared" si="1"/>
        <v/>
      </c>
      <c r="G57" s="5"/>
      <c r="H57" s="5"/>
      <c r="I57" s="48" t="str">
        <f>IF(ISBLANK(H57),"",VLOOKUP(H57,'Aktualizovaný ISPV - mzda'!A56:M57,7,FALSE))</f>
        <v/>
      </c>
      <c r="J57" s="48" t="str">
        <f>IF(ISBLANK(H57),"",VLOOKUP(H57,'Aktualizovaný ISPV - mzda'!A56:M57,8,FALSE))</f>
        <v/>
      </c>
      <c r="K57" s="51"/>
      <c r="L57" s="10"/>
    </row>
    <row r="58" spans="2:12">
      <c r="B58" s="9"/>
      <c r="C58" s="5"/>
      <c r="D58" s="5"/>
      <c r="E58" s="15"/>
      <c r="F58" t="str">
        <f t="shared" si="1"/>
        <v/>
      </c>
      <c r="G58" s="5"/>
      <c r="H58" s="5"/>
      <c r="I58" s="48" t="str">
        <f>IF(ISBLANK(H58),"",VLOOKUP(H58,'Aktualizovaný ISPV - mzda'!A57:M58,7,FALSE))</f>
        <v/>
      </c>
      <c r="J58" s="48" t="str">
        <f>IF(ISBLANK(H58),"",VLOOKUP(H58,'Aktualizovaný ISPV - mzda'!A57:M58,8,FALSE))</f>
        <v/>
      </c>
      <c r="K58" s="51"/>
      <c r="L58" s="10"/>
    </row>
    <row r="59" spans="2:12">
      <c r="B59" s="9"/>
      <c r="C59" s="5"/>
      <c r="D59" s="5"/>
      <c r="E59" s="15"/>
      <c r="F59" t="str">
        <f t="shared" si="1"/>
        <v/>
      </c>
      <c r="G59" s="5"/>
      <c r="H59" s="5"/>
      <c r="I59" s="48" t="str">
        <f>IF(ISBLANK(H59),"",VLOOKUP(H59,'Aktualizovaný ISPV - mzda'!A58:M59,7,FALSE))</f>
        <v/>
      </c>
      <c r="J59" s="48" t="str">
        <f>IF(ISBLANK(H59),"",VLOOKUP(H59,'Aktualizovaný ISPV - mzda'!A58:M59,8,FALSE))</f>
        <v/>
      </c>
      <c r="K59" s="51"/>
      <c r="L59" s="10"/>
    </row>
    <row r="60" spans="2:12">
      <c r="B60" s="9"/>
      <c r="C60" s="5"/>
      <c r="D60" s="5"/>
      <c r="E60" s="15"/>
      <c r="F60" t="str">
        <f t="shared" si="1"/>
        <v/>
      </c>
      <c r="G60" s="5"/>
      <c r="H60" s="5"/>
      <c r="I60" s="48" t="str">
        <f>IF(ISBLANK(H60),"",VLOOKUP(H60,'Aktualizovaný ISPV - mzda'!A59:M60,7,FALSE))</f>
        <v/>
      </c>
      <c r="J60" s="48" t="str">
        <f>IF(ISBLANK(H60),"",VLOOKUP(H60,'Aktualizovaný ISPV - mzda'!A59:M60,8,FALSE))</f>
        <v/>
      </c>
      <c r="K60" s="51"/>
      <c r="L60" s="10"/>
    </row>
    <row r="61" spans="2:12" ht="15.75" thickBot="1">
      <c r="B61" s="11"/>
      <c r="C61" s="12"/>
      <c r="D61" s="12"/>
      <c r="E61" s="16"/>
      <c r="F61" s="19" t="str">
        <f t="shared" si="1"/>
        <v/>
      </c>
      <c r="G61" s="12"/>
      <c r="H61" s="12"/>
      <c r="I61" s="49" t="str">
        <f>IF(ISBLANK(H61),"",VLOOKUP(H61,'Aktualizovaný ISPV - mzda'!A60:M61,7,FALSE))</f>
        <v/>
      </c>
      <c r="J61" s="49" t="str">
        <f>IF(ISBLANK(H61),"",VLOOKUP(H61,'Aktualizovaný ISPV - mzda'!A60:M61,8,FALSE))</f>
        <v/>
      </c>
      <c r="K61" s="52"/>
      <c r="L61" s="13"/>
    </row>
  </sheetData>
  <mergeCells count="14">
    <mergeCell ref="E2:E3"/>
    <mergeCell ref="B5:L5"/>
    <mergeCell ref="B6:B10"/>
    <mergeCell ref="C6:C10"/>
    <mergeCell ref="D6:D10"/>
    <mergeCell ref="E6:E10"/>
    <mergeCell ref="H6:H10"/>
    <mergeCell ref="G6:G10"/>
    <mergeCell ref="K6:K10"/>
    <mergeCell ref="J6:J10"/>
    <mergeCell ref="I6:I10"/>
    <mergeCell ref="L6:L10"/>
    <mergeCell ref="G2:L3"/>
    <mergeCell ref="B3:C3"/>
  </mergeCells>
  <conditionalFormatting sqref="E2 K6:K61">
    <cfRule type="expression" dxfId="0" priority="1">
      <formula>$F2=1</formula>
    </cfRule>
  </conditionalFormatting>
  <dataValidations count="1">
    <dataValidation type="list" allowBlank="1" showInputMessage="1" showErrorMessage="1" sqref="G11:G61" xr:uid="{FA0A1898-1A56-434E-82BC-10027EF41C0B}">
      <formula1>$AC$6:$AC$8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9F1F93-DABA-4D16-AA85-D6AE6AF352E8}">
          <x14:formula1>
            <xm:f>'Aktualizovaný ISPV - mzda'!$A$10:$A$11</xm:f>
          </x14:formula1>
          <xm:sqref>H11:H61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23B1-27AB-40EA-8452-7823F9488F61}">
  <dimension ref="A1:O32"/>
  <sheetViews>
    <sheetView topLeftCell="A3" workbookViewId="0">
      <selection activeCell="A5" sqref="A5:O7"/>
    </sheetView>
  </sheetViews>
  <sheetFormatPr defaultRowHeight="15"/>
  <sheetData>
    <row r="1" spans="1:15">
      <c r="C1" s="1"/>
      <c r="D1" s="2"/>
      <c r="E1" s="2"/>
      <c r="F1" s="2"/>
      <c r="G1" s="1"/>
      <c r="H1" s="2"/>
      <c r="I1" s="2"/>
      <c r="J1" s="3"/>
      <c r="K1" s="4"/>
    </row>
    <row r="2" spans="1:15">
      <c r="C2" s="1"/>
      <c r="D2" s="2"/>
      <c r="E2" s="2"/>
      <c r="F2" s="2"/>
      <c r="G2" s="1"/>
      <c r="H2" s="2"/>
      <c r="I2" s="2"/>
      <c r="J2" s="3"/>
      <c r="K2" s="4"/>
    </row>
    <row r="3" spans="1:15" ht="15.75" thickBot="1">
      <c r="C3" s="1"/>
      <c r="D3" s="2"/>
      <c r="E3" s="2"/>
      <c r="F3" s="2"/>
      <c r="G3" s="1"/>
      <c r="H3" s="2"/>
      <c r="I3" s="2"/>
      <c r="J3" s="3"/>
      <c r="K3" s="4"/>
    </row>
    <row r="4" spans="1:15" ht="21">
      <c r="A4" s="97" t="s">
        <v>15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1:15" ht="14.45" customHeight="1">
      <c r="A5" s="100" t="s">
        <v>43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1:15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1:15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1:15" ht="14.45" customHeight="1">
      <c r="A8" s="88" t="s">
        <v>16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</row>
    <row r="9" spans="1:15" ht="14.45" customHeight="1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1:15" ht="14.45" customHeight="1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15" ht="14.45" customHeight="1">
      <c r="A11" s="91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</row>
    <row r="12" spans="1:15" ht="14.45" customHeight="1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1:15" ht="14.45" customHeight="1">
      <c r="A13" s="88" t="s">
        <v>17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</row>
    <row r="14" spans="1:15" ht="14.45" customHeight="1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/>
    </row>
    <row r="15" spans="1:15">
      <c r="A15" s="109" t="s">
        <v>18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</row>
    <row r="16" spans="1:15">
      <c r="A16" s="103" t="s">
        <v>19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 ht="14.45" customHeight="1">
      <c r="A17" s="23" t="s">
        <v>20</v>
      </c>
      <c r="B17" s="106" t="s">
        <v>21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</row>
    <row r="18" spans="1:15" ht="14.45" customHeight="1">
      <c r="A18" s="23" t="s">
        <v>22</v>
      </c>
      <c r="B18" s="104" t="s">
        <v>23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5"/>
    </row>
    <row r="19" spans="1:15">
      <c r="A19" s="112" t="s">
        <v>24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4"/>
    </row>
    <row r="20" spans="1:15">
      <c r="A20" s="23" t="s">
        <v>20</v>
      </c>
      <c r="B20" s="115" t="s">
        <v>25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</row>
    <row r="21" spans="1:15">
      <c r="A21" s="23" t="s">
        <v>22</v>
      </c>
      <c r="B21" s="104" t="s">
        <v>26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</row>
    <row r="22" spans="1:15">
      <c r="A22" s="23" t="s">
        <v>27</v>
      </c>
      <c r="B22" s="104" t="s">
        <v>28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5"/>
    </row>
    <row r="23" spans="1:15" ht="14.45" customHeight="1">
      <c r="A23" s="103" t="s">
        <v>29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</row>
    <row r="24" spans="1: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5" spans="1:1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</row>
    <row r="26" spans="1:1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</row>
    <row r="27" spans="1:15" ht="14.45" customHeight="1">
      <c r="A27" s="88" t="s">
        <v>30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/>
    </row>
    <row r="28" spans="1:1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5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5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5" ht="15.6" customHeight="1" thickBot="1">
      <c r="A31" s="85" t="s">
        <v>31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15">
    <mergeCell ref="A31:O31"/>
    <mergeCell ref="A8:O12"/>
    <mergeCell ref="A4:O4"/>
    <mergeCell ref="A5:O7"/>
    <mergeCell ref="A23:O26"/>
    <mergeCell ref="A16:O16"/>
    <mergeCell ref="B17:O17"/>
    <mergeCell ref="B18:O18"/>
    <mergeCell ref="A13:O14"/>
    <mergeCell ref="A15:O15"/>
    <mergeCell ref="A19:O19"/>
    <mergeCell ref="B20:O20"/>
    <mergeCell ref="B21:O21"/>
    <mergeCell ref="B22:O22"/>
    <mergeCell ref="A27:O30"/>
  </mergeCells>
  <phoneticPr fontId="6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C3686-C803-4086-85DB-1EADAD625EC4}">
  <dimension ref="A1:O43"/>
  <sheetViews>
    <sheetView workbookViewId="0">
      <selection activeCell="E34" sqref="E34:O41"/>
    </sheetView>
  </sheetViews>
  <sheetFormatPr defaultRowHeight="15"/>
  <sheetData>
    <row r="1" spans="1:15">
      <c r="C1" s="1"/>
      <c r="D1" s="2"/>
      <c r="E1" s="2"/>
      <c r="F1" s="2"/>
      <c r="G1" s="1"/>
      <c r="H1" s="2"/>
      <c r="I1" s="2"/>
      <c r="J1" s="3"/>
      <c r="K1" s="4"/>
    </row>
    <row r="2" spans="1:15">
      <c r="C2" s="1"/>
      <c r="D2" s="2"/>
      <c r="E2" s="2"/>
      <c r="F2" s="2"/>
      <c r="G2" s="1"/>
      <c r="H2" s="2"/>
      <c r="I2" s="2"/>
      <c r="J2" s="3"/>
      <c r="K2" s="4"/>
    </row>
    <row r="3" spans="1:15" ht="15.75" thickBot="1">
      <c r="C3" s="1"/>
      <c r="D3" s="2"/>
      <c r="E3" s="2"/>
      <c r="F3" s="2"/>
      <c r="G3" s="1"/>
      <c r="H3" s="2"/>
      <c r="I3" s="2"/>
      <c r="J3" s="3"/>
      <c r="K3" s="4"/>
    </row>
    <row r="4" spans="1:15" ht="21.75" thickBot="1">
      <c r="A4" s="97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1:15" ht="29.45" customHeight="1" thickBot="1">
      <c r="A5" s="117" t="s">
        <v>33</v>
      </c>
      <c r="B5" s="118"/>
      <c r="C5" s="118"/>
      <c r="D5" s="118"/>
      <c r="E5" s="119" t="s">
        <v>34</v>
      </c>
      <c r="F5" s="119"/>
      <c r="G5" s="119"/>
      <c r="H5" s="119"/>
      <c r="I5" s="119"/>
      <c r="J5" s="119"/>
      <c r="K5" s="119"/>
      <c r="L5" s="119"/>
      <c r="M5" s="119"/>
      <c r="N5" s="119"/>
      <c r="O5" s="120"/>
    </row>
    <row r="6" spans="1:15" ht="43.15" customHeight="1">
      <c r="A6" s="125" t="s">
        <v>3</v>
      </c>
      <c r="B6" s="126"/>
      <c r="C6" s="126"/>
      <c r="D6" s="126"/>
      <c r="E6" s="121" t="s">
        <v>44</v>
      </c>
      <c r="F6" s="121"/>
      <c r="G6" s="121"/>
      <c r="H6" s="121"/>
      <c r="I6" s="121"/>
      <c r="J6" s="121"/>
      <c r="K6" s="121"/>
      <c r="L6" s="121"/>
      <c r="M6" s="121"/>
      <c r="N6" s="121"/>
      <c r="O6" s="122"/>
    </row>
    <row r="7" spans="1:15">
      <c r="A7" s="127"/>
      <c r="B7" s="128"/>
      <c r="C7" s="128"/>
      <c r="D7" s="128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4"/>
    </row>
    <row r="8" spans="1:15">
      <c r="A8" s="127"/>
      <c r="B8" s="128"/>
      <c r="C8" s="128"/>
      <c r="D8" s="128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>
      <c r="A9" s="127"/>
      <c r="B9" s="128"/>
      <c r="C9" s="128"/>
      <c r="D9" s="128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</row>
    <row r="10" spans="1:15" ht="14.45" customHeight="1">
      <c r="A10" s="129" t="s">
        <v>45</v>
      </c>
      <c r="B10" s="130"/>
      <c r="C10" s="130"/>
      <c r="D10" s="130"/>
      <c r="E10" s="123" t="s">
        <v>46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>
      <c r="A11" s="131"/>
      <c r="B11" s="132"/>
      <c r="C11" s="132"/>
      <c r="D11" s="13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5" ht="14.45" customHeight="1">
      <c r="A12" s="127" t="s">
        <v>4</v>
      </c>
      <c r="B12" s="128"/>
      <c r="C12" s="128"/>
      <c r="D12" s="128"/>
      <c r="E12" s="123" t="s">
        <v>47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4"/>
    </row>
    <row r="13" spans="1:15">
      <c r="A13" s="127"/>
      <c r="B13" s="128"/>
      <c r="C13" s="128"/>
      <c r="D13" s="128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>
      <c r="A14" s="127"/>
      <c r="B14" s="128"/>
      <c r="C14" s="128"/>
      <c r="D14" s="128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1:15">
      <c r="A15" s="127"/>
      <c r="B15" s="128"/>
      <c r="C15" s="128"/>
      <c r="D15" s="128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</row>
    <row r="16" spans="1:15">
      <c r="A16" s="127"/>
      <c r="B16" s="128"/>
      <c r="C16" s="128"/>
      <c r="D16" s="128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</row>
    <row r="17" spans="1:15">
      <c r="A17" s="127"/>
      <c r="B17" s="128"/>
      <c r="C17" s="128"/>
      <c r="D17" s="128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</row>
    <row r="18" spans="1:15" ht="14.45" customHeight="1">
      <c r="A18" s="127" t="s">
        <v>5</v>
      </c>
      <c r="B18" s="128"/>
      <c r="C18" s="128"/>
      <c r="D18" s="128"/>
      <c r="E18" s="123" t="s">
        <v>48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4"/>
    </row>
    <row r="19" spans="1:15">
      <c r="A19" s="127"/>
      <c r="B19" s="128"/>
      <c r="C19" s="128"/>
      <c r="D19" s="128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</row>
    <row r="20" spans="1:15">
      <c r="A20" s="127"/>
      <c r="B20" s="128"/>
      <c r="C20" s="128"/>
      <c r="D20" s="128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</row>
    <row r="21" spans="1:15">
      <c r="A21" s="127"/>
      <c r="B21" s="128"/>
      <c r="C21" s="128"/>
      <c r="D21" s="128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>
      <c r="A22" s="127"/>
      <c r="B22" s="128"/>
      <c r="C22" s="128"/>
      <c r="D22" s="128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</row>
    <row r="23" spans="1:15">
      <c r="A23" s="127"/>
      <c r="B23" s="128"/>
      <c r="C23" s="128"/>
      <c r="D23" s="128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</row>
    <row r="24" spans="1:15" ht="14.45" customHeight="1">
      <c r="A24" s="127" t="s">
        <v>35</v>
      </c>
      <c r="B24" s="128"/>
      <c r="C24" s="128"/>
      <c r="D24" s="128"/>
      <c r="E24" s="135" t="s">
        <v>36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5">
      <c r="A25" s="127"/>
      <c r="B25" s="128"/>
      <c r="C25" s="128"/>
      <c r="D25" s="128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5" ht="14.45" customHeight="1">
      <c r="A26" s="127" t="s">
        <v>37</v>
      </c>
      <c r="B26" s="128"/>
      <c r="C26" s="128"/>
      <c r="D26" s="128"/>
      <c r="E26" s="123" t="s">
        <v>49</v>
      </c>
      <c r="F26" s="123"/>
      <c r="G26" s="123"/>
      <c r="H26" s="123"/>
      <c r="I26" s="123"/>
      <c r="J26" s="123"/>
      <c r="K26" s="123"/>
      <c r="L26" s="123"/>
      <c r="M26" s="123"/>
      <c r="N26" s="123"/>
      <c r="O26" s="124"/>
    </row>
    <row r="27" spans="1:15">
      <c r="A27" s="127"/>
      <c r="B27" s="128"/>
      <c r="C27" s="128"/>
      <c r="D27" s="128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5">
      <c r="A28" s="127"/>
      <c r="B28" s="128"/>
      <c r="C28" s="128"/>
      <c r="D28" s="128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/>
    </row>
    <row r="29" spans="1:15" ht="14.45" customHeight="1">
      <c r="A29" s="127" t="s">
        <v>38</v>
      </c>
      <c r="B29" s="128"/>
      <c r="C29" s="128"/>
      <c r="D29" s="128"/>
      <c r="E29" s="123" t="s">
        <v>50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4"/>
    </row>
    <row r="30" spans="1:15">
      <c r="A30" s="127"/>
      <c r="B30" s="128"/>
      <c r="C30" s="128"/>
      <c r="D30" s="128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</row>
    <row r="31" spans="1:15">
      <c r="A31" s="127"/>
      <c r="B31" s="128"/>
      <c r="C31" s="128"/>
      <c r="D31" s="128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</row>
    <row r="32" spans="1:15">
      <c r="A32" s="127" t="s">
        <v>39</v>
      </c>
      <c r="B32" s="128"/>
      <c r="C32" s="128"/>
      <c r="D32" s="128"/>
      <c r="E32" s="123" t="s">
        <v>51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4"/>
    </row>
    <row r="33" spans="1:15">
      <c r="A33" s="127"/>
      <c r="B33" s="128"/>
      <c r="C33" s="128"/>
      <c r="D33" s="128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</row>
    <row r="34" spans="1:15">
      <c r="A34" s="127" t="s">
        <v>10</v>
      </c>
      <c r="B34" s="128"/>
      <c r="C34" s="128"/>
      <c r="D34" s="128"/>
      <c r="E34" s="135" t="s">
        <v>40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>
      <c r="A35" s="127"/>
      <c r="B35" s="128"/>
      <c r="C35" s="128"/>
      <c r="D35" s="128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6"/>
    </row>
    <row r="36" spans="1:15">
      <c r="A36" s="127"/>
      <c r="B36" s="128"/>
      <c r="C36" s="128"/>
      <c r="D36" s="128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5">
      <c r="A37" s="127"/>
      <c r="B37" s="128"/>
      <c r="C37" s="128"/>
      <c r="D37" s="128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5">
      <c r="A38" s="127"/>
      <c r="B38" s="128"/>
      <c r="C38" s="128"/>
      <c r="D38" s="128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5">
      <c r="A39" s="127"/>
      <c r="B39" s="128"/>
      <c r="C39" s="128"/>
      <c r="D39" s="128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5">
      <c r="A40" s="127"/>
      <c r="B40" s="128"/>
      <c r="C40" s="128"/>
      <c r="D40" s="128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</row>
    <row r="41" spans="1:15">
      <c r="A41" s="127"/>
      <c r="B41" s="128"/>
      <c r="C41" s="128"/>
      <c r="D41" s="128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</row>
    <row r="42" spans="1:15" ht="14.45" customHeight="1">
      <c r="A42" s="127" t="s">
        <v>11</v>
      </c>
      <c r="B42" s="128"/>
      <c r="C42" s="128"/>
      <c r="D42" s="128"/>
      <c r="E42" s="135" t="s">
        <v>41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ht="15.75" thickBot="1">
      <c r="A43" s="133"/>
      <c r="B43" s="134"/>
      <c r="C43" s="134"/>
      <c r="D43" s="134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8"/>
    </row>
  </sheetData>
  <mergeCells count="23">
    <mergeCell ref="E29:O31"/>
    <mergeCell ref="A29:D31"/>
    <mergeCell ref="A42:D43"/>
    <mergeCell ref="E42:O43"/>
    <mergeCell ref="E24:O25"/>
    <mergeCell ref="A24:D25"/>
    <mergeCell ref="E26:O28"/>
    <mergeCell ref="A26:D28"/>
    <mergeCell ref="A32:D33"/>
    <mergeCell ref="A34:D41"/>
    <mergeCell ref="E34:O41"/>
    <mergeCell ref="E32:O33"/>
    <mergeCell ref="A10:D11"/>
    <mergeCell ref="E10:O11"/>
    <mergeCell ref="E12:O17"/>
    <mergeCell ref="A12:D17"/>
    <mergeCell ref="E18:O23"/>
    <mergeCell ref="A18:D23"/>
    <mergeCell ref="A4:O4"/>
    <mergeCell ref="A5:D5"/>
    <mergeCell ref="E5:O5"/>
    <mergeCell ref="E6:O9"/>
    <mergeCell ref="A6:D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4610-47A9-4ED2-B878-DA5EA99E809B}">
  <dimension ref="A1:U11"/>
  <sheetViews>
    <sheetView workbookViewId="0">
      <selection activeCell="H5" sqref="H5:K8"/>
    </sheetView>
  </sheetViews>
  <sheetFormatPr defaultRowHeight="15"/>
  <cols>
    <col min="1" max="1" width="56.5703125" customWidth="1"/>
    <col min="2" max="2" width="15.5703125" customWidth="1"/>
    <col min="3" max="3" width="13.42578125" customWidth="1"/>
    <col min="4" max="8" width="8.7109375" customWidth="1"/>
    <col min="9" max="12" width="8.5703125" customWidth="1"/>
    <col min="13" max="13" width="7.140625" customWidth="1"/>
  </cols>
  <sheetData>
    <row r="1" spans="1:21" ht="24" thickBot="1">
      <c r="A1" s="42" t="s">
        <v>52</v>
      </c>
      <c r="B1" s="41"/>
      <c r="C1" s="40" t="s">
        <v>53</v>
      </c>
      <c r="D1" s="42" t="s">
        <v>52</v>
      </c>
      <c r="E1" s="41"/>
      <c r="F1" s="41"/>
      <c r="G1" s="41"/>
      <c r="H1" s="41"/>
      <c r="I1" s="41"/>
      <c r="J1" s="41"/>
      <c r="K1" s="41"/>
      <c r="L1" s="41"/>
      <c r="M1" s="40" t="s">
        <v>53</v>
      </c>
      <c r="N1" s="25"/>
      <c r="O1" s="26"/>
      <c r="P1" s="25"/>
      <c r="Q1" s="26"/>
      <c r="R1" s="27"/>
      <c r="S1" s="27"/>
      <c r="T1" s="27"/>
      <c r="U1" s="27"/>
    </row>
    <row r="2" spans="1:21">
      <c r="A2" s="140" t="s">
        <v>54</v>
      </c>
      <c r="B2" s="140"/>
      <c r="C2" s="140"/>
      <c r="D2" s="140" t="s">
        <v>54</v>
      </c>
      <c r="E2" s="140"/>
      <c r="F2" s="140"/>
      <c r="G2" s="140"/>
      <c r="H2" s="140"/>
      <c r="I2" s="140"/>
      <c r="J2" s="140"/>
      <c r="K2" s="140"/>
      <c r="L2" s="140"/>
      <c r="M2" s="140"/>
      <c r="O2" s="28"/>
      <c r="P2" s="28"/>
      <c r="Q2" s="28"/>
      <c r="R2" s="28"/>
      <c r="S2" s="28"/>
      <c r="T2" s="28"/>
      <c r="U2" s="28"/>
    </row>
    <row r="3" spans="1:2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O3" s="28"/>
      <c r="P3" s="28"/>
      <c r="Q3" s="28"/>
      <c r="R3" s="28"/>
      <c r="S3" s="28"/>
      <c r="T3" s="28"/>
      <c r="U3" s="28"/>
    </row>
    <row r="4" spans="1:21" ht="15.7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O4" s="28"/>
      <c r="P4" s="28"/>
      <c r="Q4" s="28"/>
      <c r="R4" s="28"/>
      <c r="S4" s="28"/>
      <c r="T4" s="28"/>
      <c r="U4" s="28"/>
    </row>
    <row r="5" spans="1:21">
      <c r="A5" s="146" t="s">
        <v>55</v>
      </c>
      <c r="B5" s="139" t="s">
        <v>56</v>
      </c>
      <c r="C5" s="149" t="s">
        <v>57</v>
      </c>
      <c r="D5" s="139" t="s">
        <v>58</v>
      </c>
      <c r="E5" s="139"/>
      <c r="F5" s="139"/>
      <c r="G5" s="139"/>
      <c r="H5" s="139" t="s">
        <v>57</v>
      </c>
      <c r="I5" s="139"/>
      <c r="J5" s="139"/>
      <c r="K5" s="139"/>
      <c r="L5" s="139" t="s">
        <v>59</v>
      </c>
      <c r="M5" s="149" t="s">
        <v>60</v>
      </c>
      <c r="N5" s="29"/>
      <c r="O5" s="29"/>
      <c r="P5" s="29"/>
      <c r="Q5" s="29"/>
      <c r="R5" s="29"/>
      <c r="S5" s="29"/>
      <c r="T5" s="29"/>
      <c r="U5" s="29"/>
    </row>
    <row r="6" spans="1:21">
      <c r="A6" s="147"/>
      <c r="B6" s="139"/>
      <c r="C6" s="150"/>
      <c r="D6" s="139" t="s">
        <v>61</v>
      </c>
      <c r="E6" s="139" t="s">
        <v>62</v>
      </c>
      <c r="F6" s="139" t="s">
        <v>63</v>
      </c>
      <c r="G6" s="139" t="s">
        <v>64</v>
      </c>
      <c r="H6" s="139" t="s">
        <v>65</v>
      </c>
      <c r="I6" s="143" t="s">
        <v>66</v>
      </c>
      <c r="J6" s="144"/>
      <c r="K6" s="145"/>
      <c r="L6" s="139"/>
      <c r="M6" s="151"/>
      <c r="N6" s="29"/>
      <c r="O6" s="29"/>
      <c r="P6" s="29"/>
      <c r="Q6" s="29"/>
      <c r="R6" s="29"/>
      <c r="S6" s="29"/>
      <c r="T6" s="29"/>
      <c r="U6" s="29"/>
    </row>
    <row r="7" spans="1:21">
      <c r="A7" s="147"/>
      <c r="B7" s="139"/>
      <c r="C7" s="39" t="s">
        <v>67</v>
      </c>
      <c r="D7" s="139"/>
      <c r="E7" s="139"/>
      <c r="F7" s="139"/>
      <c r="G7" s="139"/>
      <c r="H7" s="139"/>
      <c r="I7" s="24" t="s">
        <v>68</v>
      </c>
      <c r="J7" s="24" t="s">
        <v>69</v>
      </c>
      <c r="K7" s="24" t="s">
        <v>70</v>
      </c>
      <c r="L7" s="139"/>
      <c r="M7" s="151"/>
      <c r="N7" s="29"/>
      <c r="O7" s="29"/>
      <c r="P7" s="29"/>
      <c r="Q7" s="29"/>
      <c r="R7" s="29"/>
      <c r="S7" s="29"/>
      <c r="T7" s="29"/>
      <c r="U7" s="29"/>
    </row>
    <row r="8" spans="1:21" ht="15.75" thickBot="1">
      <c r="A8" s="148"/>
      <c r="B8" s="38" t="s">
        <v>71</v>
      </c>
      <c r="C8" s="38" t="s">
        <v>72</v>
      </c>
      <c r="D8" s="38" t="s">
        <v>72</v>
      </c>
      <c r="E8" s="38" t="s">
        <v>72</v>
      </c>
      <c r="F8" s="38" t="s">
        <v>72</v>
      </c>
      <c r="G8" s="38" t="s">
        <v>72</v>
      </c>
      <c r="H8" s="38" t="s">
        <v>72</v>
      </c>
      <c r="I8" s="38" t="s">
        <v>73</v>
      </c>
      <c r="J8" s="38" t="s">
        <v>73</v>
      </c>
      <c r="K8" s="38" t="s">
        <v>73</v>
      </c>
      <c r="L8" s="38" t="s">
        <v>74</v>
      </c>
      <c r="M8" s="152"/>
      <c r="N8" s="29"/>
      <c r="O8" s="29"/>
      <c r="P8" s="29"/>
      <c r="Q8" s="29"/>
      <c r="R8" s="29"/>
      <c r="S8" s="29"/>
      <c r="T8" s="29"/>
      <c r="U8" s="29"/>
    </row>
    <row r="9" spans="1:2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29"/>
      <c r="O9" s="29"/>
      <c r="P9" s="29"/>
      <c r="Q9" s="29"/>
      <c r="R9" s="29"/>
      <c r="S9" s="29"/>
      <c r="T9" s="29"/>
      <c r="U9" s="29"/>
    </row>
    <row r="10" spans="1:21">
      <c r="A10" s="43" t="s">
        <v>75</v>
      </c>
      <c r="B10" s="36">
        <v>3.4539</v>
      </c>
      <c r="C10" s="45">
        <v>40802.674099999997</v>
      </c>
      <c r="D10" s="35">
        <v>24489.144899999999</v>
      </c>
      <c r="E10" s="35">
        <v>31952.484400000001</v>
      </c>
      <c r="F10" s="35">
        <v>53142.786899999999</v>
      </c>
      <c r="G10" s="44">
        <v>67041.268599999996</v>
      </c>
      <c r="H10" s="35">
        <v>45005.040300000001</v>
      </c>
      <c r="I10" s="34">
        <v>13.23</v>
      </c>
      <c r="J10" s="34">
        <v>1.59</v>
      </c>
      <c r="K10" s="34">
        <v>14.09</v>
      </c>
      <c r="L10" s="34">
        <v>172.45760000000001</v>
      </c>
      <c r="M10" s="33" t="s">
        <v>76</v>
      </c>
      <c r="N10" s="30"/>
      <c r="O10" s="29"/>
      <c r="P10" s="31"/>
      <c r="Q10" s="31"/>
      <c r="R10" s="32"/>
      <c r="S10" s="29"/>
      <c r="T10" s="29"/>
      <c r="U10" s="29"/>
    </row>
    <row r="11" spans="1:21">
      <c r="A11" s="43" t="s">
        <v>77</v>
      </c>
      <c r="B11" s="36">
        <v>1.2765</v>
      </c>
      <c r="C11" s="45">
        <v>54629.242899999997</v>
      </c>
      <c r="D11" s="35">
        <v>34603.721400000002</v>
      </c>
      <c r="E11" s="35">
        <v>40801.652600000001</v>
      </c>
      <c r="F11" s="35">
        <v>73039.08</v>
      </c>
      <c r="G11" s="44">
        <v>100293.49709999999</v>
      </c>
      <c r="H11" s="35">
        <v>62675.829700000002</v>
      </c>
      <c r="I11" s="34">
        <v>13.35</v>
      </c>
      <c r="J11" s="34">
        <v>0.71</v>
      </c>
      <c r="K11" s="34">
        <v>10.59</v>
      </c>
      <c r="L11" s="34">
        <v>171.52</v>
      </c>
      <c r="M11" s="33" t="s">
        <v>78</v>
      </c>
      <c r="N11" s="30"/>
      <c r="O11" s="29"/>
      <c r="P11" s="31"/>
      <c r="Q11" s="31"/>
      <c r="R11" s="32"/>
      <c r="S11" s="29"/>
      <c r="T11" s="29"/>
      <c r="U11" s="29"/>
    </row>
  </sheetData>
  <mergeCells count="15">
    <mergeCell ref="G6:G7"/>
    <mergeCell ref="A2:C4"/>
    <mergeCell ref="D2:M4"/>
    <mergeCell ref="H6:H7"/>
    <mergeCell ref="I6:K6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32EEAF16A2CA4A8A8D6B3AFA6EC069" ma:contentTypeVersion="8" ma:contentTypeDescription="Vytvoří nový dokument" ma:contentTypeScope="" ma:versionID="2fdfd2acb0f4dd7654751025a2485614">
  <xsd:schema xmlns:xsd="http://www.w3.org/2001/XMLSchema" xmlns:xs="http://www.w3.org/2001/XMLSchema" xmlns:p="http://schemas.microsoft.com/office/2006/metadata/properties" xmlns:ns2="091f0f79-0974-4b2b-8ea9-567c01298c78" xmlns:ns3="d3e0c80b-6f1b-47fa-908a-6e9f99719963" targetNamespace="http://schemas.microsoft.com/office/2006/metadata/properties" ma:root="true" ma:fieldsID="b3476d905268d6ba735cda6900ea9556" ns2:_="" ns3:_="">
    <xsd:import namespace="091f0f79-0974-4b2b-8ea9-567c01298c78"/>
    <xsd:import namespace="d3e0c80b-6f1b-47fa-908a-6e9f997199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0f79-0974-4b2b-8ea9-567c01298c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0c80b-6f1b-47fa-908a-6e9f997199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ADF9F6-F41F-4999-8F97-998539A214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FC0F35-79B2-48C2-8A99-D65D8002C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0f79-0974-4b2b-8ea9-567c01298c78"/>
    <ds:schemaRef ds:uri="d3e0c80b-6f1b-47fa-908a-6e9f99719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ACAB7B-9FCA-4F30-B1D2-DD52C38959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Aktualizovaný seznam</vt:lpstr>
      <vt:lpstr>Metodika ke změně prac. pozic</vt:lpstr>
      <vt:lpstr>Pokyny k vyplnění</vt:lpstr>
      <vt:lpstr>Aktualizovaný ISPV - mzda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Štěrba Pavel</cp:lastModifiedBy>
  <cp:revision/>
  <dcterms:created xsi:type="dcterms:W3CDTF">2023-05-25T07:01:22Z</dcterms:created>
  <dcterms:modified xsi:type="dcterms:W3CDTF">2023-08-07T12:44:17Z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2023-05-25T07:37:56Z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83d72af0-1664-4e36-b694-1773e0e2e8f6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