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olny.API\SF 2021-2027\Ekonomické hodnocení projektů a podniku v obtížích\"/>
    </mc:Choice>
  </mc:AlternateContent>
  <xr:revisionPtr revIDLastSave="0" documentId="13_ncr:1_{AFDA4F71-9441-44C4-B9D0-1B072E6587F0}" xr6:coauthVersionLast="47" xr6:coauthVersionMax="47" xr10:uidLastSave="{00000000-0000-0000-0000-000000000000}"/>
  <workbookProtection workbookAlgorithmName="SHA-512" workbookHashValue="lUNI67z3SrYZNu/WS+GRy2zH4m2lDrMSkLjhpZ994eSrwfj0lrk7Q9l1KtZF/hUeMhLyusImskMc1zg486XSVg==" workbookSaltValue="gubMTcf1pJNyChak0O9mBg==" workbookSpinCount="100000" lockStructure="1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 l="1"/>
  <c r="G13" i="1" l="1"/>
  <c r="L14" i="1"/>
  <c r="M17" i="1"/>
  <c r="M16" i="1"/>
  <c r="L18" i="1" l="1"/>
  <c r="Q14" i="1" l="1"/>
  <c r="H13" i="1"/>
  <c r="D30" i="1" l="1"/>
  <c r="C30" i="1"/>
  <c r="H25" i="1" l="1"/>
  <c r="G25" i="1"/>
  <c r="D13" i="1" l="1"/>
  <c r="C13" i="1"/>
  <c r="G12" i="1" l="1"/>
  <c r="G11" i="1"/>
  <c r="H12" i="1"/>
  <c r="H11" i="1"/>
  <c r="D7" i="1"/>
  <c r="H26" i="1" s="1"/>
  <c r="G19" i="1" l="1"/>
  <c r="D27" i="1" l="1"/>
  <c r="H10" i="1" l="1"/>
  <c r="G10" i="1"/>
  <c r="C27" i="1"/>
  <c r="H31" i="1"/>
  <c r="G26" i="1"/>
  <c r="G31" i="1" s="1"/>
  <c r="H19" i="1"/>
  <c r="H30" i="1" s="1"/>
  <c r="G30" i="1"/>
  <c r="D19" i="1"/>
  <c r="H24" i="1" s="1"/>
  <c r="H20" i="1"/>
  <c r="H15" i="1"/>
  <c r="C19" i="1"/>
  <c r="G24" i="1" s="1"/>
  <c r="G20" i="1"/>
  <c r="G15" i="1"/>
  <c r="H23" i="1" l="1"/>
  <c r="D34" i="1"/>
  <c r="H22" i="1" s="1"/>
  <c r="G23" i="1"/>
  <c r="C34" i="1"/>
  <c r="G22" i="1" s="1"/>
  <c r="H18" i="1"/>
  <c r="H17" i="1"/>
  <c r="G16" i="1"/>
  <c r="G14" i="1"/>
  <c r="G29" i="1" s="1"/>
  <c r="G21" i="1"/>
  <c r="G17" i="1"/>
  <c r="G18" i="1"/>
  <c r="H21" i="1"/>
  <c r="H16" i="1"/>
  <c r="H14" i="1"/>
  <c r="H29" i="1" s="1"/>
  <c r="H33" i="1" l="1"/>
  <c r="G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Pustaj Marek</author>
    <author>Svoboda Petr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Vyplňujte stejně jako všechny ostatní data v tisících Kč.</t>
        </r>
      </text>
    </comment>
    <comment ref="C10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Vyplňujte dle výkazů za poslední zdaňovací období ze sloupce minulé období.
Např. rok 2020 se vyplní z výkazů za rok 2021 sloupce minulé období.</t>
        </r>
      </text>
    </comment>
    <comment ref="B22" authorId="1" shapeId="0" xr:uid="{8FC145E3-1C12-4BA3-BA4A-A3FC3487BAA7}">
      <text>
        <r>
          <rPr>
            <sz val="9"/>
            <color indexed="81"/>
            <rFont val="Tahoma"/>
            <family val="2"/>
            <charset val="238"/>
          </rPr>
          <t>znaménko uveďte dle výkazů</t>
        </r>
      </text>
    </comment>
    <comment ref="B3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Znaménko uveďte dle výkazů.</t>
        </r>
      </text>
    </comment>
  </commentList>
</comments>
</file>

<file path=xl/sharedStrings.xml><?xml version="1.0" encoding="utf-8"?>
<sst xmlns="http://schemas.openxmlformats.org/spreadsheetml/2006/main" count="90" uniqueCount="83">
  <si>
    <t>Likvidita celková</t>
  </si>
  <si>
    <t>Oběžná aktiva</t>
  </si>
  <si>
    <t>Krátkodobé závazky</t>
  </si>
  <si>
    <t>Likvidita běžná</t>
  </si>
  <si>
    <t>Likvidita rychlá</t>
  </si>
  <si>
    <t>Zásoby</t>
  </si>
  <si>
    <t>Pasiva</t>
  </si>
  <si>
    <t>Vlastní kapitál</t>
  </si>
  <si>
    <t>Leverage</t>
  </si>
  <si>
    <t>Dlouhodobé závazky</t>
  </si>
  <si>
    <t>Úrokové krytí</t>
  </si>
  <si>
    <t>Doba obratu aktiv</t>
  </si>
  <si>
    <t>Aktiva</t>
  </si>
  <si>
    <t>Doba obratu kr. pohledávek</t>
  </si>
  <si>
    <t>Krátkodobé pohledávky</t>
  </si>
  <si>
    <t>Doba obratu zásob</t>
  </si>
  <si>
    <t>Doba obratu kr. závazků</t>
  </si>
  <si>
    <t>ROA</t>
  </si>
  <si>
    <t>ROE</t>
  </si>
  <si>
    <t>ROS</t>
  </si>
  <si>
    <t>Osobní náklady % PH</t>
  </si>
  <si>
    <t>Osobní náklady</t>
  </si>
  <si>
    <t>Přidaná hodnota</t>
  </si>
  <si>
    <t>Dlouhodobé pohledávky</t>
  </si>
  <si>
    <t>Dlouhodobý majetek</t>
  </si>
  <si>
    <t>Suma tržeb</t>
  </si>
  <si>
    <t>ROZVAHA</t>
  </si>
  <si>
    <t>VZZ</t>
  </si>
  <si>
    <t>Celková zadluženost v %</t>
  </si>
  <si>
    <t>Název společnosti</t>
  </si>
  <si>
    <t>IČ</t>
  </si>
  <si>
    <t>Požadovaná dotace</t>
  </si>
  <si>
    <t>Dotace/Aktiva</t>
  </si>
  <si>
    <t>Zadluženost</t>
  </si>
  <si>
    <t>Hodnocení</t>
  </si>
  <si>
    <t>Výsledek</t>
  </si>
  <si>
    <t xml:space="preserve">Vyplňte pouze bílá pole </t>
  </si>
  <si>
    <t>Čestně prohlašuji, že veškeré vyplněné údaje odpovídají skutečnosti a jsou v souladu s finančními výkazy žadatele.</t>
  </si>
  <si>
    <t>Poznámka:</t>
  </si>
  <si>
    <t>Stálá aktiva v % dlouhodobých pasiv</t>
  </si>
  <si>
    <t>Pohledávky po splatnosti (doplň. údaje) (delší jak 180 dnů)</t>
  </si>
  <si>
    <t>Údaje vyplňte v tisících Kč</t>
  </si>
  <si>
    <t>Peněžní prostředky</t>
  </si>
  <si>
    <t>Krátkodobý finanční majetek</t>
  </si>
  <si>
    <t>Výkonová spotřeba</t>
  </si>
  <si>
    <t>Změna stavu zásob vlastní činnosti (+/-)</t>
  </si>
  <si>
    <t>Aktivace (-)</t>
  </si>
  <si>
    <t>Ostatní provozní výnosy</t>
  </si>
  <si>
    <t>Nákladové úroky a podobné náklady</t>
  </si>
  <si>
    <t>B.</t>
  </si>
  <si>
    <t>C.</t>
  </si>
  <si>
    <t>C.I.</t>
  </si>
  <si>
    <t>C.II.1</t>
  </si>
  <si>
    <t>C.II.2</t>
  </si>
  <si>
    <t>C.III.</t>
  </si>
  <si>
    <t>C.IV.</t>
  </si>
  <si>
    <t>A.</t>
  </si>
  <si>
    <t>C.II.</t>
  </si>
  <si>
    <t>I.</t>
  </si>
  <si>
    <t>II.</t>
  </si>
  <si>
    <t>D.</t>
  </si>
  <si>
    <t>III.</t>
  </si>
  <si>
    <t>J.</t>
  </si>
  <si>
    <t>Tržby z prodeje výrobků a služeb</t>
  </si>
  <si>
    <t>Tržby za prodej zboží</t>
  </si>
  <si>
    <t>Výsledek hospodaření před zdaněním (EBT)</t>
  </si>
  <si>
    <t>Výsledek hospodaření za účetní období (EAT)</t>
  </si>
  <si>
    <t>Datum podání posledního daňového přiznání na FÚ</t>
  </si>
  <si>
    <t>Provádění neoprávněných zásahů v dokumentu a zkreslení údajů pro účely ekonomického hodnocení může být posouzeno podle § 212 odst. 1 zákona č. 40/2009 Sb., trestní zákoník jako dotační podvod.</t>
  </si>
  <si>
    <t>Čestně prohlašuji, že jsou vyplněné údaje za poslední dvě zdaňovací období.</t>
  </si>
  <si>
    <t>A.I.</t>
  </si>
  <si>
    <t>Základní kapitál</t>
  </si>
  <si>
    <t>Výsledek hospodaření minulých let (+/-)</t>
  </si>
  <si>
    <t>A.IV.</t>
  </si>
  <si>
    <t>E.1.1</t>
  </si>
  <si>
    <t>Úpravy hodnot dl. nehm. a hm. majetku - trvalé</t>
  </si>
  <si>
    <t>A</t>
  </si>
  <si>
    <t>B</t>
  </si>
  <si>
    <t>E</t>
  </si>
  <si>
    <t>E2</t>
  </si>
  <si>
    <t>E1</t>
  </si>
  <si>
    <t>souhrně</t>
  </si>
  <si>
    <t>Pokud posuzovaný podnik vykazuje finanční hodnoty v jiné měně, než je CZK, použije se pro přepočet kurz této měny k CZK vyhlášený ČNB k rozvahovému 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</si>
</sst>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3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.5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4" fontId="0" fillId="0" borderId="0" xfId="0" applyNumberFormat="1" applyProtection="1">
      <protection hidden="1"/>
    </xf>
    <xf numFmtId="0" fontId="5" fillId="0" borderId="0" xfId="0" applyFont="1"/>
    <xf numFmtId="0" fontId="7" fillId="0" borderId="0" xfId="0" applyFo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4" fontId="0" fillId="3" borderId="4" xfId="0" applyNumberFormat="1" applyFill="1" applyBorder="1" applyAlignment="1" applyProtection="1">
      <alignment horizontal="right"/>
      <protection hidden="1"/>
    </xf>
    <xf numFmtId="0" fontId="0" fillId="3" borderId="5" xfId="0" applyFill="1" applyBorder="1" applyProtection="1">
      <protection hidden="1"/>
    </xf>
    <xf numFmtId="4" fontId="0" fillId="3" borderId="5" xfId="0" applyNumberForma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4" fontId="0" fillId="3" borderId="6" xfId="0" applyNumberFormat="1" applyFill="1" applyBorder="1" applyAlignment="1" applyProtection="1">
      <alignment horizontal="right"/>
      <protection hidden="1"/>
    </xf>
    <xf numFmtId="0" fontId="0" fillId="3" borderId="7" xfId="0" applyFill="1" applyBorder="1" applyProtection="1">
      <protection hidden="1"/>
    </xf>
    <xf numFmtId="4" fontId="0" fillId="3" borderId="7" xfId="0" applyNumberFormat="1" applyFill="1" applyBorder="1" applyAlignment="1" applyProtection="1">
      <alignment horizontal="right"/>
      <protection hidden="1"/>
    </xf>
    <xf numFmtId="0" fontId="0" fillId="3" borderId="8" xfId="0" applyFill="1" applyBorder="1" applyProtection="1">
      <protection hidden="1"/>
    </xf>
    <xf numFmtId="4" fontId="0" fillId="3" borderId="8" xfId="0" applyNumberFormat="1" applyFill="1" applyBorder="1" applyAlignment="1" applyProtection="1">
      <alignment horizontal="right"/>
      <protection hidden="1"/>
    </xf>
    <xf numFmtId="0" fontId="0" fillId="3" borderId="9" xfId="0" applyFill="1" applyBorder="1" applyProtection="1">
      <protection hidden="1"/>
    </xf>
    <xf numFmtId="4" fontId="0" fillId="3" borderId="9" xfId="0" applyNumberFormat="1" applyFill="1" applyBorder="1" applyAlignment="1" applyProtection="1">
      <alignment horizontal="right"/>
      <protection hidden="1"/>
    </xf>
    <xf numFmtId="4" fontId="0" fillId="3" borderId="10" xfId="0" applyNumberFormat="1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4" fontId="0" fillId="3" borderId="1" xfId="0" applyNumberForma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3" fillId="3" borderId="5" xfId="0" applyFont="1" applyFill="1" applyBorder="1" applyProtection="1">
      <protection hidden="1"/>
    </xf>
    <xf numFmtId="4" fontId="3" fillId="3" borderId="9" xfId="0" applyNumberFormat="1" applyFont="1" applyFill="1" applyBorder="1" applyAlignment="1" applyProtection="1">
      <alignment horizontal="right"/>
      <protection hidden="1"/>
    </xf>
    <xf numFmtId="0" fontId="5" fillId="3" borderId="11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4" xfId="0" applyFont="1" applyFill="1" applyBorder="1" applyProtection="1">
      <protection hidden="1"/>
    </xf>
    <xf numFmtId="3" fontId="0" fillId="3" borderId="13" xfId="0" applyNumberFormat="1" applyFill="1" applyBorder="1" applyProtection="1">
      <protection hidden="1"/>
    </xf>
    <xf numFmtId="3" fontId="0" fillId="3" borderId="14" xfId="0" applyNumberForma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3" fontId="0" fillId="3" borderId="15" xfId="0" applyNumberFormat="1" applyFill="1" applyBorder="1" applyProtection="1">
      <protection hidden="1"/>
    </xf>
    <xf numFmtId="3" fontId="0" fillId="3" borderId="16" xfId="0" applyNumberFormat="1" applyFill="1" applyBorder="1" applyProtection="1">
      <protection hidden="1"/>
    </xf>
    <xf numFmtId="0" fontId="5" fillId="3" borderId="6" xfId="0" applyFont="1" applyFill="1" applyBorder="1" applyProtection="1">
      <protection hidden="1"/>
    </xf>
    <xf numFmtId="3" fontId="0" fillId="3" borderId="17" xfId="0" applyNumberFormat="1" applyFill="1" applyBorder="1" applyProtection="1">
      <protection hidden="1"/>
    </xf>
    <xf numFmtId="3" fontId="0" fillId="3" borderId="18" xfId="0" applyNumberForma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3" fontId="0" fillId="3" borderId="12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/>
    <xf numFmtId="4" fontId="0" fillId="3" borderId="19" xfId="0" applyNumberFormat="1" applyFill="1" applyBorder="1" applyAlignment="1" applyProtection="1">
      <alignment horizontal="right"/>
      <protection hidden="1"/>
    </xf>
    <xf numFmtId="4" fontId="0" fillId="3" borderId="20" xfId="0" applyNumberFormat="1" applyFill="1" applyBorder="1" applyAlignment="1" applyProtection="1">
      <alignment horizontal="right"/>
      <protection hidden="1"/>
    </xf>
    <xf numFmtId="4" fontId="0" fillId="3" borderId="21" xfId="0" applyNumberFormat="1" applyFill="1" applyBorder="1" applyAlignment="1" applyProtection="1">
      <alignment horizontal="right"/>
      <protection hidden="1"/>
    </xf>
    <xf numFmtId="4" fontId="3" fillId="3" borderId="19" xfId="0" applyNumberFormat="1" applyFont="1" applyFill="1" applyBorder="1" applyAlignment="1" applyProtection="1">
      <alignment horizontal="right"/>
      <protection hidden="1"/>
    </xf>
    <xf numFmtId="4" fontId="3" fillId="3" borderId="20" xfId="0" applyNumberFormat="1" applyFont="1" applyFill="1" applyBorder="1" applyAlignment="1" applyProtection="1">
      <alignment horizontal="right"/>
      <protection hidden="1"/>
    </xf>
    <xf numFmtId="0" fontId="0" fillId="5" borderId="7" xfId="0" applyFill="1" applyBorder="1" applyProtection="1">
      <protection hidden="1"/>
    </xf>
    <xf numFmtId="0" fontId="4" fillId="5" borderId="3" xfId="0" applyFont="1" applyFill="1" applyBorder="1" applyProtection="1">
      <protection hidden="1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4" fontId="0" fillId="5" borderId="7" xfId="0" applyNumberFormat="1" applyFill="1" applyBorder="1" applyAlignment="1" applyProtection="1">
      <alignment horizontal="right"/>
      <protection hidden="1"/>
    </xf>
    <xf numFmtId="4" fontId="0" fillId="5" borderId="8" xfId="0" applyNumberFormat="1" applyFill="1" applyBorder="1" applyAlignment="1" applyProtection="1">
      <alignment horizontal="right"/>
      <protection hidden="1"/>
    </xf>
    <xf numFmtId="1" fontId="8" fillId="0" borderId="0" xfId="0" applyNumberFormat="1" applyFont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2" borderId="9" xfId="0" applyNumberFormat="1" applyFill="1" applyBorder="1"/>
    <xf numFmtId="3" fontId="1" fillId="2" borderId="9" xfId="0" applyNumberFormat="1" applyFont="1" applyFill="1" applyBorder="1"/>
    <xf numFmtId="3" fontId="1" fillId="2" borderId="20" xfId="0" applyNumberFormat="1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3" fontId="5" fillId="0" borderId="7" xfId="0" applyNumberFormat="1" applyFont="1" applyBorder="1" applyProtection="1">
      <protection locked="0"/>
    </xf>
    <xf numFmtId="3" fontId="5" fillId="2" borderId="7" xfId="0" applyNumberFormat="1" applyFont="1" applyFill="1" applyBorder="1"/>
    <xf numFmtId="3" fontId="5" fillId="2" borderId="19" xfId="0" applyNumberFormat="1" applyFont="1" applyFill="1" applyBorder="1"/>
    <xf numFmtId="3" fontId="5" fillId="0" borderId="9" xfId="0" applyNumberFormat="1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0" fillId="0" borderId="0" xfId="0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3" fillId="3" borderId="6" xfId="0" applyFont="1" applyFill="1" applyBorder="1" applyAlignment="1" applyProtection="1">
      <alignment wrapText="1"/>
      <protection hidden="1"/>
    </xf>
    <xf numFmtId="4" fontId="3" fillId="3" borderId="8" xfId="0" applyNumberFormat="1" applyFont="1" applyFill="1" applyBorder="1" applyAlignment="1" applyProtection="1">
      <alignment horizontal="right" vertical="center"/>
      <protection hidden="1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2" borderId="27" xfId="0" applyFill="1" applyBorder="1"/>
    <xf numFmtId="0" fontId="0" fillId="2" borderId="31" xfId="0" applyFill="1" applyBorder="1"/>
    <xf numFmtId="3" fontId="0" fillId="0" borderId="32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0" fontId="2" fillId="2" borderId="24" xfId="0" applyFont="1" applyFill="1" applyBorder="1"/>
    <xf numFmtId="3" fontId="5" fillId="0" borderId="34" xfId="0" applyNumberFormat="1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0" fontId="1" fillId="2" borderId="31" xfId="0" applyFont="1" applyFill="1" applyBorder="1"/>
    <xf numFmtId="3" fontId="1" fillId="0" borderId="33" xfId="0" applyNumberFormat="1" applyFont="1" applyBorder="1" applyProtection="1">
      <protection locked="0"/>
    </xf>
    <xf numFmtId="0" fontId="5" fillId="2" borderId="6" xfId="0" applyFont="1" applyFill="1" applyBorder="1"/>
    <xf numFmtId="3" fontId="5" fillId="0" borderId="8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3" fontId="1" fillId="0" borderId="9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right"/>
      <protection locked="0"/>
    </xf>
    <xf numFmtId="0" fontId="12" fillId="0" borderId="0" xfId="0" applyFont="1"/>
    <xf numFmtId="0" fontId="11" fillId="0" borderId="0" xfId="0" applyFont="1"/>
    <xf numFmtId="0" fontId="0" fillId="0" borderId="9" xfId="0" applyBorder="1" applyProtection="1">
      <protection locked="0"/>
    </xf>
    <xf numFmtId="3" fontId="0" fillId="0" borderId="34" xfId="0" applyNumberForma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0" borderId="28" xfId="0" applyBorder="1" applyProtection="1">
      <protection locked="0"/>
    </xf>
    <xf numFmtId="0" fontId="11" fillId="4" borderId="0" xfId="0" applyFont="1" applyFill="1"/>
    <xf numFmtId="0" fontId="13" fillId="0" borderId="0" xfId="0" applyFont="1"/>
    <xf numFmtId="164" fontId="11" fillId="0" borderId="0" xfId="0" applyNumberFormat="1" applyFont="1"/>
  </cellXfs>
  <cellStyles count="1">
    <cellStyle name="Normální" xfId="0" builtinId="0"/>
  </cellStyles>
  <dxfs count="13">
    <dxf>
      <fill>
        <patternFill>
          <bgColor theme="0" tint="-0.34998626667073579"/>
        </patternFill>
      </fill>
    </dxf>
    <dxf>
      <font>
        <condense val="0"/>
        <extend val="0"/>
        <color rgb="FF9C0006"/>
      </font>
      <fill>
        <patternFill patternType="none">
          <bgColor indexed="65"/>
        </patternFill>
      </fill>
    </dxf>
    <dxf>
      <font>
        <condense val="0"/>
        <extend val="0"/>
        <color rgb="FF0061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5856B"/>
      <color rgb="FFFF5050"/>
      <color rgb="FFECA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11906</xdr:colOff>
      <xdr:row>0</xdr:row>
      <xdr:rowOff>667305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A19D278-8DD0-4403-3262-49F1A5B4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"/>
          <a:ext cx="8608219" cy="66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showGridLines="0" tabSelected="1" zoomScale="80" zoomScaleNormal="80" workbookViewId="0">
      <selection activeCell="C5" sqref="C5:D5"/>
    </sheetView>
  </sheetViews>
  <sheetFormatPr defaultRowHeight="15" x14ac:dyDescent="0.25"/>
  <cols>
    <col min="1" max="1" width="5.85546875" bestFit="1" customWidth="1"/>
    <col min="2" max="2" width="46.7109375" customWidth="1"/>
    <col min="3" max="4" width="13" customWidth="1"/>
    <col min="5" max="5" width="9.7109375" customWidth="1"/>
    <col min="6" max="6" width="25.7109375" customWidth="1"/>
    <col min="7" max="8" width="10.42578125" customWidth="1"/>
    <col min="10" max="10" width="11.85546875" bestFit="1" customWidth="1"/>
  </cols>
  <sheetData>
    <row r="1" spans="1:24" ht="63.75" customHeight="1" x14ac:dyDescent="0.25">
      <c r="B1" s="116"/>
      <c r="C1" s="116"/>
      <c r="D1" s="116"/>
      <c r="E1" s="116"/>
      <c r="F1" s="116"/>
      <c r="G1" s="116"/>
      <c r="H1" s="116"/>
    </row>
    <row r="2" spans="1:24" ht="12" customHeight="1" x14ac:dyDescent="0.25"/>
    <row r="3" spans="1:24" ht="15.75" x14ac:dyDescent="0.25">
      <c r="B3" s="6" t="s">
        <v>36</v>
      </c>
      <c r="C3" s="6" t="s">
        <v>41</v>
      </c>
    </row>
    <row r="4" spans="1:24" ht="15.75" thickBot="1" x14ac:dyDescent="0.3"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ht="15.75" thickBot="1" x14ac:dyDescent="0.3">
      <c r="B5" s="7" t="s">
        <v>29</v>
      </c>
      <c r="C5" s="105"/>
      <c r="D5" s="106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4" ht="15.75" thickBot="1" x14ac:dyDescent="0.3">
      <c r="B6" s="7" t="s">
        <v>30</v>
      </c>
      <c r="C6" s="105"/>
      <c r="D6" s="106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ht="15.75" thickBot="1" x14ac:dyDescent="0.3">
      <c r="B7" s="7" t="s">
        <v>31</v>
      </c>
      <c r="C7" s="77"/>
      <c r="D7" s="60">
        <f>C7</f>
        <v>0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4" ht="15.75" thickBot="1" x14ac:dyDescent="0.3">
      <c r="B8" s="99" t="s">
        <v>67</v>
      </c>
      <c r="C8" s="100"/>
      <c r="D8" s="60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1"/>
      <c r="U8" s="101"/>
      <c r="V8" s="101"/>
      <c r="W8" s="101"/>
      <c r="X8" s="101"/>
    </row>
    <row r="9" spans="1:24" ht="15.75" thickBot="1" x14ac:dyDescent="0.3">
      <c r="A9" s="1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1"/>
      <c r="U9" s="101"/>
      <c r="V9" s="101"/>
      <c r="W9" s="101"/>
      <c r="X9" s="101"/>
    </row>
    <row r="10" spans="1:24" ht="15.75" thickBot="1" x14ac:dyDescent="0.3">
      <c r="B10" s="8" t="s">
        <v>26</v>
      </c>
      <c r="C10" s="61">
        <v>2020</v>
      </c>
      <c r="D10" s="55">
        <v>2021</v>
      </c>
      <c r="F10" s="46"/>
      <c r="G10" s="12">
        <f>C10</f>
        <v>2020</v>
      </c>
      <c r="H10" s="13">
        <f>D10</f>
        <v>2021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1"/>
      <c r="U10" s="101"/>
      <c r="V10" s="101"/>
      <c r="W10" s="101"/>
      <c r="X10" s="101"/>
    </row>
    <row r="11" spans="1:24" x14ac:dyDescent="0.25">
      <c r="B11" s="69" t="s">
        <v>12</v>
      </c>
      <c r="C11" s="71"/>
      <c r="D11" s="71"/>
      <c r="F11" s="14" t="s">
        <v>0</v>
      </c>
      <c r="G11" s="15" t="e">
        <f>(C13-C15-C25)/(C24)</f>
        <v>#DIV/0!</v>
      </c>
      <c r="H11" s="21" t="e">
        <f>(D13-D15-D25)/(D24)</f>
        <v>#DIV/0!</v>
      </c>
      <c r="I11" s="102"/>
      <c r="J11" s="118"/>
      <c r="K11" s="118"/>
      <c r="L11" s="118"/>
      <c r="M11" s="102"/>
      <c r="N11" s="102"/>
      <c r="O11" s="102"/>
      <c r="P11" s="102"/>
      <c r="Q11" s="102"/>
      <c r="R11" s="102"/>
      <c r="S11" s="102"/>
      <c r="T11" s="101"/>
      <c r="U11" s="101"/>
      <c r="V11" s="101"/>
      <c r="W11" s="101"/>
      <c r="X11" s="101"/>
    </row>
    <row r="12" spans="1:24" x14ac:dyDescent="0.25">
      <c r="A12" s="95" t="s">
        <v>49</v>
      </c>
      <c r="B12" s="10" t="s">
        <v>24</v>
      </c>
      <c r="C12" s="64"/>
      <c r="D12" s="64"/>
      <c r="F12" s="16" t="s">
        <v>3</v>
      </c>
      <c r="G12" s="17" t="e">
        <f>(C13-C14-C15-C25)/(C24)</f>
        <v>#DIV/0!</v>
      </c>
      <c r="H12" s="25" t="e">
        <f>(D13-D14-D15-D25)/(D24)</f>
        <v>#DIV/0!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1"/>
      <c r="U12" s="101"/>
      <c r="V12" s="101"/>
      <c r="W12" s="101"/>
      <c r="X12" s="101"/>
    </row>
    <row r="13" spans="1:24" ht="15.75" thickBot="1" x14ac:dyDescent="0.3">
      <c r="A13" s="95" t="s">
        <v>50</v>
      </c>
      <c r="B13" s="10" t="s">
        <v>1</v>
      </c>
      <c r="C13" s="66">
        <f>SUM(C14:C18)</f>
        <v>0</v>
      </c>
      <c r="D13" s="66">
        <f>SUM(D14:D18)</f>
        <v>0</v>
      </c>
      <c r="F13" s="18" t="s">
        <v>4</v>
      </c>
      <c r="G13" s="19" t="e">
        <f>(C17+C18)/(C24)</f>
        <v>#DIV/0!</v>
      </c>
      <c r="H13" s="23" t="e">
        <f>(D17+D18)/(D24)</f>
        <v>#DIV/0!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1"/>
      <c r="U13" s="101"/>
      <c r="V13" s="101"/>
      <c r="W13" s="101"/>
      <c r="X13" s="101"/>
    </row>
    <row r="14" spans="1:24" x14ac:dyDescent="0.25">
      <c r="A14" s="95" t="s">
        <v>51</v>
      </c>
      <c r="B14" s="10" t="s">
        <v>5</v>
      </c>
      <c r="C14" s="64"/>
      <c r="D14" s="64"/>
      <c r="F14" s="53" t="s">
        <v>28</v>
      </c>
      <c r="G14" s="58" t="e">
        <f>(C19-C20)/C19*100</f>
        <v>#DIV/0!</v>
      </c>
      <c r="H14" s="58" t="e">
        <f>(D19-D20)/D19*100</f>
        <v>#DIV/0!</v>
      </c>
      <c r="I14" s="102"/>
      <c r="J14" s="102"/>
      <c r="K14" s="102" t="s">
        <v>76</v>
      </c>
      <c r="L14" s="102">
        <f>IF(D20&lt;(D21/2),1,0)</f>
        <v>0</v>
      </c>
      <c r="M14" s="102"/>
      <c r="N14" s="102"/>
      <c r="O14" s="102"/>
      <c r="P14" s="102" t="s">
        <v>81</v>
      </c>
      <c r="Q14" s="102">
        <f>IF(OR(L14=1,L15=1,L18=1),1,0)</f>
        <v>0</v>
      </c>
      <c r="R14" s="102"/>
      <c r="S14" s="102"/>
      <c r="T14" s="101"/>
      <c r="U14" s="101"/>
      <c r="V14" s="101"/>
      <c r="W14" s="101"/>
      <c r="X14" s="101"/>
    </row>
    <row r="15" spans="1:24" ht="15.75" thickBot="1" x14ac:dyDescent="0.3">
      <c r="A15" s="95" t="s">
        <v>52</v>
      </c>
      <c r="B15" s="10" t="s">
        <v>23</v>
      </c>
      <c r="C15" s="64"/>
      <c r="D15" s="64"/>
      <c r="F15" s="22" t="s">
        <v>10</v>
      </c>
      <c r="G15" s="23" t="e">
        <f>(C39+C38)/C38</f>
        <v>#DIV/0!</v>
      </c>
      <c r="H15" s="23" t="e">
        <f>(D39+D38)/D38</f>
        <v>#DIV/0!</v>
      </c>
      <c r="I15" s="102"/>
      <c r="J15" s="102"/>
      <c r="K15" s="102" t="s">
        <v>77</v>
      </c>
      <c r="L15" s="102">
        <f>IF(AND((D40+D22)&gt;0,D20&gt;0),0,(IF(ABS(D22+D40)&gt;((D20-(D22+D40))/2),1,0)))</f>
        <v>0</v>
      </c>
      <c r="M15" s="102"/>
      <c r="N15" s="102"/>
      <c r="O15" s="102"/>
      <c r="P15" s="102"/>
      <c r="Q15" s="102"/>
      <c r="R15" s="102"/>
      <c r="S15" s="102"/>
      <c r="T15" s="101"/>
      <c r="U15" s="101"/>
      <c r="V15" s="101"/>
      <c r="W15" s="101"/>
      <c r="X15" s="101"/>
    </row>
    <row r="16" spans="1:24" ht="17.25" x14ac:dyDescent="0.25">
      <c r="A16" s="95" t="s">
        <v>53</v>
      </c>
      <c r="B16" s="10" t="s">
        <v>14</v>
      </c>
      <c r="C16" s="103"/>
      <c r="D16" s="64"/>
      <c r="F16" s="20" t="s">
        <v>13</v>
      </c>
      <c r="G16" s="21" t="e">
        <f>C17/(C30/365)</f>
        <v>#DIV/0!</v>
      </c>
      <c r="H16" s="48" t="e">
        <f>D16/(D30/365)</f>
        <v>#DIV/0!</v>
      </c>
      <c r="I16" s="102"/>
      <c r="J16" s="119"/>
      <c r="K16" s="102" t="s">
        <v>80</v>
      </c>
      <c r="L16" s="102">
        <f>IF(C20&lt;=0,1,IF((C11-C20)/C20&gt;7.5,1,0))</f>
        <v>1</v>
      </c>
      <c r="M16" s="102">
        <f>IF(D20&lt;=0,1,IF((D11-D20)/D20&gt;7.5,1,0))</f>
        <v>1</v>
      </c>
      <c r="N16" s="102"/>
      <c r="O16" s="102"/>
      <c r="P16" s="102"/>
      <c r="Q16" s="102"/>
      <c r="R16" s="102"/>
      <c r="S16" s="102"/>
      <c r="T16" s="101"/>
      <c r="U16" s="101"/>
      <c r="V16" s="101"/>
      <c r="W16" s="101"/>
      <c r="X16" s="101"/>
    </row>
    <row r="17" spans="1:24" x14ac:dyDescent="0.25">
      <c r="A17" s="95" t="s">
        <v>54</v>
      </c>
      <c r="B17" s="10" t="s">
        <v>43</v>
      </c>
      <c r="C17" s="64"/>
      <c r="D17" s="64"/>
      <c r="F17" s="24" t="s">
        <v>15</v>
      </c>
      <c r="G17" s="25" t="e">
        <f>C14/(C30/365)</f>
        <v>#DIV/0!</v>
      </c>
      <c r="H17" s="49" t="e">
        <f>D14/(D30/365)</f>
        <v>#DIV/0!</v>
      </c>
      <c r="I17" s="102"/>
      <c r="J17" s="102"/>
      <c r="K17" s="102" t="s">
        <v>79</v>
      </c>
      <c r="L17" s="102">
        <f>IF(C38&lt;=0,0,IF((C39+C38+C36)/C38&lt;1,1,0))</f>
        <v>0</v>
      </c>
      <c r="M17" s="102">
        <f>IF(D38&lt;=0,0,IF((D39+D38+D37)/D38&lt;1,1,0))</f>
        <v>0</v>
      </c>
      <c r="N17" s="102"/>
      <c r="O17" s="102"/>
      <c r="P17" s="102"/>
      <c r="Q17" s="102"/>
      <c r="R17" s="102"/>
      <c r="S17" s="102"/>
      <c r="T17" s="101"/>
      <c r="U17" s="101"/>
      <c r="V17" s="101"/>
      <c r="W17" s="101"/>
      <c r="X17" s="101"/>
    </row>
    <row r="18" spans="1:24" ht="15.75" thickBot="1" x14ac:dyDescent="0.3">
      <c r="A18" s="95" t="s">
        <v>55</v>
      </c>
      <c r="B18" s="83" t="s">
        <v>42</v>
      </c>
      <c r="C18" s="104"/>
      <c r="D18" s="104"/>
      <c r="F18" s="22" t="s">
        <v>16</v>
      </c>
      <c r="G18" s="26" t="e">
        <f>C24/(C30/365)</f>
        <v>#DIV/0!</v>
      </c>
      <c r="H18" s="50" t="e">
        <f>D24/(D30/365)</f>
        <v>#DIV/0!</v>
      </c>
      <c r="I18" s="102"/>
      <c r="J18" s="102"/>
      <c r="K18" s="102" t="s">
        <v>78</v>
      </c>
      <c r="L18" s="102">
        <f>IF(AND(L16=1,M16=1,L17=1,M17=1),1,0)</f>
        <v>0</v>
      </c>
      <c r="M18" s="102"/>
      <c r="N18" s="102"/>
      <c r="O18" s="102"/>
      <c r="P18" s="102"/>
      <c r="Q18" s="102"/>
      <c r="R18" s="102"/>
      <c r="S18" s="102"/>
      <c r="T18" s="101"/>
      <c r="U18" s="101"/>
      <c r="V18" s="101"/>
      <c r="W18" s="101"/>
      <c r="X18" s="101"/>
    </row>
    <row r="19" spans="1:24" x14ac:dyDescent="0.25">
      <c r="A19" s="95"/>
      <c r="B19" s="69" t="s">
        <v>6</v>
      </c>
      <c r="C19" s="72">
        <f>C11</f>
        <v>0</v>
      </c>
      <c r="D19" s="73">
        <f>D11</f>
        <v>0</v>
      </c>
      <c r="F19" s="53" t="s">
        <v>17</v>
      </c>
      <c r="G19" s="58" t="e">
        <f>(C40+C38*(1-0.22))/(C11)*100</f>
        <v>#DIV/0!</v>
      </c>
      <c r="H19" s="58" t="e">
        <f>(D40+D38*(1-0.22))/(D11)*100</f>
        <v>#DIV/0!</v>
      </c>
      <c r="I19" s="102"/>
      <c r="J19" s="120"/>
      <c r="K19" s="102"/>
      <c r="L19" s="102"/>
      <c r="M19" s="102"/>
      <c r="N19" s="102"/>
      <c r="O19" s="102"/>
      <c r="P19" s="102"/>
      <c r="Q19" s="102"/>
      <c r="R19" s="102"/>
      <c r="S19" s="102"/>
      <c r="T19" s="101"/>
      <c r="U19" s="101"/>
      <c r="V19" s="101"/>
      <c r="W19" s="101"/>
      <c r="X19" s="101"/>
    </row>
    <row r="20" spans="1:24" x14ac:dyDescent="0.25">
      <c r="A20" s="95" t="s">
        <v>56</v>
      </c>
      <c r="B20" s="70" t="s">
        <v>7</v>
      </c>
      <c r="C20" s="74"/>
      <c r="D20" s="75"/>
      <c r="F20" s="24" t="s">
        <v>18</v>
      </c>
      <c r="G20" s="25" t="e">
        <f>C40/C20*100</f>
        <v>#DIV/0!</v>
      </c>
      <c r="H20" s="25" t="e">
        <f>D40/D20*100</f>
        <v>#DIV/0!</v>
      </c>
      <c r="I20" s="102"/>
      <c r="J20" s="120"/>
      <c r="K20" s="102"/>
      <c r="L20" s="102"/>
      <c r="M20" s="102"/>
      <c r="N20" s="102"/>
      <c r="O20" s="102"/>
      <c r="P20" s="102"/>
      <c r="Q20" s="102"/>
      <c r="R20" s="102"/>
      <c r="S20" s="102"/>
      <c r="T20" s="101"/>
      <c r="U20" s="101"/>
      <c r="V20" s="101"/>
      <c r="W20" s="101"/>
      <c r="X20" s="101"/>
    </row>
    <row r="21" spans="1:24" ht="15.75" thickBot="1" x14ac:dyDescent="0.3">
      <c r="A21" s="95" t="s">
        <v>70</v>
      </c>
      <c r="B21" s="10" t="s">
        <v>71</v>
      </c>
      <c r="C21" s="74"/>
      <c r="D21" s="75"/>
      <c r="F21" s="22" t="s">
        <v>19</v>
      </c>
      <c r="G21" s="23" t="e">
        <f>(C39+C38)/C30*100</f>
        <v>#DIV/0!</v>
      </c>
      <c r="H21" s="23" t="e">
        <f>(D39+D38)/D30*100</f>
        <v>#DIV/0!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1"/>
      <c r="U21" s="101"/>
      <c r="V21" s="101"/>
      <c r="W21" s="101"/>
      <c r="X21" s="101"/>
    </row>
    <row r="22" spans="1:24" ht="15.75" thickBot="1" x14ac:dyDescent="0.3">
      <c r="A22" s="95" t="s">
        <v>73</v>
      </c>
      <c r="B22" s="10" t="s">
        <v>72</v>
      </c>
      <c r="C22" s="74"/>
      <c r="D22" s="75"/>
      <c r="F22" s="27" t="s">
        <v>20</v>
      </c>
      <c r="G22" s="28" t="e">
        <f>C35/C34*100</f>
        <v>#DIV/0!</v>
      </c>
      <c r="H22" s="28" t="e">
        <f>D35/D34*100</f>
        <v>#DIV/0!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1"/>
      <c r="U22" s="101"/>
      <c r="V22" s="101"/>
      <c r="W22" s="101"/>
      <c r="X22" s="101"/>
    </row>
    <row r="23" spans="1:24" ht="15.75" customHeight="1" x14ac:dyDescent="0.25">
      <c r="A23" s="95" t="s">
        <v>51</v>
      </c>
      <c r="B23" s="10" t="s">
        <v>9</v>
      </c>
      <c r="C23" s="64"/>
      <c r="D23" s="65"/>
      <c r="F23" s="29" t="s">
        <v>11</v>
      </c>
      <c r="G23" s="30" t="e">
        <f>365/(C30/C11)</f>
        <v>#DIV/0!</v>
      </c>
      <c r="H23" s="51" t="e">
        <f>365/(D30/D11)</f>
        <v>#DIV/0!</v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1"/>
      <c r="U23" s="101"/>
      <c r="V23" s="101"/>
      <c r="W23" s="101"/>
      <c r="X23" s="101"/>
    </row>
    <row r="24" spans="1:24" ht="15.75" thickBot="1" x14ac:dyDescent="0.3">
      <c r="A24" s="95" t="s">
        <v>57</v>
      </c>
      <c r="B24" s="10" t="s">
        <v>2</v>
      </c>
      <c r="C24" s="64"/>
      <c r="D24" s="65"/>
      <c r="F24" s="31" t="s">
        <v>8</v>
      </c>
      <c r="G24" s="32" t="e">
        <f>(C19-C20)/C20</f>
        <v>#DIV/0!</v>
      </c>
      <c r="H24" s="52" t="e">
        <f>(D19-D20)/D20</f>
        <v>#DIV/0!</v>
      </c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1"/>
      <c r="U24" s="101"/>
      <c r="V24" s="101"/>
      <c r="W24" s="101"/>
      <c r="X24" s="101"/>
    </row>
    <row r="25" spans="1:24" ht="30.75" thickBot="1" x14ac:dyDescent="0.3">
      <c r="A25" s="96"/>
      <c r="B25" s="78" t="s">
        <v>40</v>
      </c>
      <c r="C25" s="81"/>
      <c r="D25" s="82"/>
      <c r="F25" s="79" t="s">
        <v>39</v>
      </c>
      <c r="G25" s="80" t="e">
        <f>100*C12/(C20+C23)</f>
        <v>#DIV/0!</v>
      </c>
      <c r="H25" s="80" t="e">
        <f>100*D12/(D20+D23)</f>
        <v>#DIV/0!</v>
      </c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1"/>
      <c r="U25" s="101"/>
      <c r="V25" s="101"/>
      <c r="W25" s="101"/>
      <c r="X25" s="101"/>
    </row>
    <row r="26" spans="1:24" ht="15.75" thickBot="1" x14ac:dyDescent="0.3">
      <c r="A26" s="95"/>
      <c r="C26" s="56"/>
      <c r="D26" s="56"/>
      <c r="F26" s="54" t="s">
        <v>32</v>
      </c>
      <c r="G26" s="59" t="e">
        <f>C7/C11</f>
        <v>#DIV/0!</v>
      </c>
      <c r="H26" s="59" t="e">
        <f>D7/D11</f>
        <v>#DIV/0!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</row>
    <row r="27" spans="1:24" ht="15.75" thickBot="1" x14ac:dyDescent="0.3">
      <c r="A27" s="95"/>
      <c r="B27" s="8" t="s">
        <v>27</v>
      </c>
      <c r="C27" s="57">
        <f>C10</f>
        <v>2020</v>
      </c>
      <c r="D27" s="57">
        <f>D10</f>
        <v>2021</v>
      </c>
      <c r="F27" s="2"/>
      <c r="G27" s="3"/>
      <c r="H27" s="4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</row>
    <row r="28" spans="1:24" ht="15.75" thickBot="1" x14ac:dyDescent="0.3">
      <c r="A28" s="95" t="s">
        <v>58</v>
      </c>
      <c r="B28" s="9" t="s">
        <v>63</v>
      </c>
      <c r="C28" s="62"/>
      <c r="D28" s="63"/>
      <c r="F28" s="46"/>
      <c r="G28" s="33" t="s">
        <v>34</v>
      </c>
      <c r="H28" s="34" t="s">
        <v>34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x14ac:dyDescent="0.25">
      <c r="A29" s="95" t="s">
        <v>59</v>
      </c>
      <c r="B29" s="84" t="s">
        <v>64</v>
      </c>
      <c r="C29" s="85"/>
      <c r="D29" s="86"/>
      <c r="F29" s="35" t="s">
        <v>33</v>
      </c>
      <c r="G29" s="36" t="e">
        <f>IF(G14&lt;=85,1,0)</f>
        <v>#DIV/0!</v>
      </c>
      <c r="H29" s="37" t="e">
        <f>IF(H14&lt;=85,2,0)</f>
        <v>#DIV/0!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x14ac:dyDescent="0.25">
      <c r="A30" s="95"/>
      <c r="B30" s="11" t="s">
        <v>25</v>
      </c>
      <c r="C30" s="67">
        <f>SUM(C28:C29)</f>
        <v>0</v>
      </c>
      <c r="D30" s="68">
        <f>SUM(D28:D29)</f>
        <v>0</v>
      </c>
      <c r="F30" s="38" t="s">
        <v>17</v>
      </c>
      <c r="G30" s="39" t="e">
        <f>IF(G19&gt;=2,1,0)</f>
        <v>#DIV/0!</v>
      </c>
      <c r="H30" s="40" t="e">
        <f>IF(H19&gt;=2,2,0)</f>
        <v>#DIV/0!</v>
      </c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ht="15.75" thickBot="1" x14ac:dyDescent="0.3">
      <c r="A31" s="95" t="s">
        <v>56</v>
      </c>
      <c r="B31" s="11" t="s">
        <v>44</v>
      </c>
      <c r="C31" s="97"/>
      <c r="D31" s="98"/>
      <c r="F31" s="41" t="s">
        <v>32</v>
      </c>
      <c r="G31" s="42" t="e">
        <f>IF(G26&lt;=0.6,1,0)</f>
        <v>#DIV/0!</v>
      </c>
      <c r="H31" s="43" t="e">
        <f>IF(H26&lt;=0.6,2,0)</f>
        <v>#DIV/0!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ht="15.75" thickBot="1" x14ac:dyDescent="0.3">
      <c r="A32" s="95" t="s">
        <v>49</v>
      </c>
      <c r="B32" s="11" t="s">
        <v>45</v>
      </c>
      <c r="C32" s="97"/>
      <c r="D32" s="98"/>
      <c r="F32" s="46"/>
      <c r="G32" s="46"/>
      <c r="H32" s="46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</row>
    <row r="33" spans="1:24" ht="15.75" thickBot="1" x14ac:dyDescent="0.3">
      <c r="A33" s="95" t="s">
        <v>50</v>
      </c>
      <c r="B33" s="11" t="s">
        <v>46</v>
      </c>
      <c r="C33" s="97"/>
      <c r="D33" s="98"/>
      <c r="F33" s="46"/>
      <c r="G33" s="44" t="s">
        <v>35</v>
      </c>
      <c r="H33" s="45" t="e">
        <f>SUM(G29:H31)</f>
        <v>#DIV/0!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</row>
    <row r="34" spans="1:24" x14ac:dyDescent="0.25">
      <c r="A34" s="95"/>
      <c r="B34" s="10" t="s">
        <v>22</v>
      </c>
      <c r="C34" s="66">
        <f>C30-C31-C32-C33</f>
        <v>0</v>
      </c>
      <c r="D34" s="66">
        <f>D30-D31-D32-D33</f>
        <v>0</v>
      </c>
      <c r="G34" s="5" t="e">
        <f>IF(H33&lt;=4,"Žadatel nesplnil kritéria přijatelnosti","Žadatel splnil kritéria přijatelnosti")</f>
        <v>#DIV/0!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ht="15.75" thickBot="1" x14ac:dyDescent="0.3">
      <c r="A35" s="95" t="s">
        <v>60</v>
      </c>
      <c r="B35" s="10" t="s">
        <v>21</v>
      </c>
      <c r="C35" s="64"/>
      <c r="D35" s="64"/>
      <c r="F35" s="5" t="s">
        <v>38</v>
      </c>
    </row>
    <row r="36" spans="1:24" x14ac:dyDescent="0.25">
      <c r="A36" s="95" t="s">
        <v>74</v>
      </c>
      <c r="B36" s="10" t="s">
        <v>75</v>
      </c>
      <c r="C36" s="64"/>
      <c r="D36" s="117"/>
      <c r="F36" s="107"/>
      <c r="G36" s="108"/>
      <c r="H36" s="109"/>
    </row>
    <row r="37" spans="1:24" x14ac:dyDescent="0.25">
      <c r="A37" s="95" t="s">
        <v>61</v>
      </c>
      <c r="B37" s="10" t="s">
        <v>47</v>
      </c>
      <c r="C37" s="64"/>
      <c r="D37" s="65"/>
      <c r="F37" s="110"/>
      <c r="G37" s="111"/>
      <c r="H37" s="112"/>
    </row>
    <row r="38" spans="1:24" ht="15.75" thickBot="1" x14ac:dyDescent="0.3">
      <c r="A38" s="95" t="s">
        <v>62</v>
      </c>
      <c r="B38" s="92" t="s">
        <v>48</v>
      </c>
      <c r="C38" s="93"/>
      <c r="D38" s="94"/>
      <c r="F38" s="113"/>
      <c r="G38" s="114"/>
      <c r="H38" s="115"/>
    </row>
    <row r="39" spans="1:24" x14ac:dyDescent="0.25">
      <c r="B39" s="90" t="s">
        <v>65</v>
      </c>
      <c r="C39" s="85"/>
      <c r="D39" s="91"/>
    </row>
    <row r="40" spans="1:24" ht="15.75" customHeight="1" thickBot="1" x14ac:dyDescent="0.3">
      <c r="B40" s="87" t="s">
        <v>66</v>
      </c>
      <c r="C40" s="88"/>
      <c r="D40" s="89"/>
      <c r="F40" s="76"/>
      <c r="G40" s="76"/>
      <c r="H40" s="76"/>
    </row>
    <row r="41" spans="1:24" x14ac:dyDescent="0.25">
      <c r="C41" s="56"/>
      <c r="D41" s="56"/>
    </row>
    <row r="43" spans="1:24" x14ac:dyDescent="0.25">
      <c r="B43" s="47" t="s">
        <v>37</v>
      </c>
    </row>
    <row r="44" spans="1:24" x14ac:dyDescent="0.25">
      <c r="B44" s="47" t="s">
        <v>69</v>
      </c>
    </row>
    <row r="45" spans="1:24" x14ac:dyDescent="0.25">
      <c r="B45" s="47" t="s">
        <v>68</v>
      </c>
    </row>
    <row r="46" spans="1:24" x14ac:dyDescent="0.25">
      <c r="B46" s="47" t="s">
        <v>82</v>
      </c>
    </row>
  </sheetData>
  <sheetProtection algorithmName="SHA-512" hashValue="W9KUE90V31Q26Oz2Ac6jZbcWW++T4jrptbQac0Wlkr8HzEeA8qQdfYfR8J5dXZnfDPxt/j7qRNmBFwAUdzWMhA==" saltValue="mImQUltzh9Z/hCJ/BOFT9g==" spinCount="100000" sheet="1" objects="1" scenarios="1" selectLockedCells="1"/>
  <mergeCells count="4">
    <mergeCell ref="C5:D5"/>
    <mergeCell ref="C6:D6"/>
    <mergeCell ref="F36:H38"/>
    <mergeCell ref="B1:H1"/>
  </mergeCells>
  <phoneticPr fontId="0" type="noConversion"/>
  <conditionalFormatting sqref="G29:H31">
    <cfRule type="colorScale" priority="36">
      <colorScale>
        <cfvo type="num" val="0"/>
        <cfvo type="num" val="1"/>
        <color theme="5" tint="0.39997558519241921"/>
        <color rgb="FFA1FBA3"/>
      </colorScale>
    </cfRule>
    <cfRule type="cellIs" dxfId="12" priority="37" stopIfTrue="1" operator="equal">
      <formula>0</formula>
    </cfRule>
    <cfRule type="cellIs" dxfId="11" priority="38" stopIfTrue="1" operator="equal">
      <formula>1</formula>
    </cfRule>
  </conditionalFormatting>
  <conditionalFormatting sqref="H33">
    <cfRule type="cellIs" dxfId="10" priority="19" stopIfTrue="1" operator="greaterThanOrEqual">
      <formula>5</formula>
    </cfRule>
    <cfRule type="cellIs" dxfId="9" priority="20" stopIfTrue="1" operator="lessThan">
      <formula>5</formula>
    </cfRule>
  </conditionalFormatting>
  <conditionalFormatting sqref="G14:H14">
    <cfRule type="cellIs" dxfId="8" priority="17" stopIfTrue="1" operator="lessThanOrEqual">
      <formula>85</formula>
    </cfRule>
    <cfRule type="cellIs" dxfId="7" priority="18" stopIfTrue="1" operator="greaterThan">
      <formula>85</formula>
    </cfRule>
  </conditionalFormatting>
  <conditionalFormatting sqref="G26:H26">
    <cfRule type="cellIs" dxfId="6" priority="13" stopIfTrue="1" operator="lessThanOrEqual">
      <formula>0.6</formula>
    </cfRule>
    <cfRule type="cellIs" dxfId="5" priority="14" stopIfTrue="1" operator="greaterThan">
      <formula>0.6</formula>
    </cfRule>
  </conditionalFormatting>
  <conditionalFormatting sqref="G19:H19">
    <cfRule type="cellIs" dxfId="4" priority="9" stopIfTrue="1" operator="greaterThanOrEqual">
      <formula>2</formula>
    </cfRule>
    <cfRule type="cellIs" dxfId="3" priority="10" stopIfTrue="1" operator="lessThan">
      <formula>2</formula>
    </cfRule>
  </conditionalFormatting>
  <conditionalFormatting sqref="G34">
    <cfRule type="cellIs" dxfId="2" priority="3" stopIfTrue="1" operator="equal">
      <formula>"Žadatel splnil kritéria přijatelnosti"</formula>
    </cfRule>
    <cfRule type="cellIs" dxfId="1" priority="4" stopIfTrue="1" operator="equal">
      <formula>"Žadatel nesplnil kritéria přijatelnosti"</formula>
    </cfRule>
  </conditionalFormatting>
  <conditionalFormatting sqref="F36:H38">
    <cfRule type="expression" dxfId="0" priority="1">
      <formula>$Q$14=1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Petr.Svoboda@agentura-api.org</dc:creator>
  <cp:lastModifiedBy>Svoboda Petr</cp:lastModifiedBy>
  <cp:lastPrinted>2010-04-29T08:38:30Z</cp:lastPrinted>
  <dcterms:created xsi:type="dcterms:W3CDTF">2010-04-08T17:31:53Z</dcterms:created>
  <dcterms:modified xsi:type="dcterms:W3CDTF">2022-09-14T11:59:09Z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2022-07-01T11:45:09Z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f98e2519-a660-46ef-851d-ec04af641a25</vt:lpwstr>
  </property>
  <property fmtid="{D5CDD505-2E9C-101B-9397-08002B2CF9AE}" pid="8" name="MSIP_Label_d79dbf13-dba3-469b-a7af-e84a8c38b3fd_ContentBits">
    <vt:lpwstr>0</vt:lpwstr>
  </property>
</Properties>
</file>