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6"/>
  <workbookPr defaultThemeVersion="166925"/>
  <mc:AlternateContent xmlns:mc="http://schemas.openxmlformats.org/markup-compatibility/2006">
    <mc:Choice Requires="x15">
      <x15ac:absPath xmlns:x15ac="http://schemas.microsoft.com/office/spreadsheetml/2010/11/ac" url="\\pvhome\home$\halirova\Plocha\"/>
    </mc:Choice>
  </mc:AlternateContent>
  <xr:revisionPtr revIDLastSave="0" documentId="13_ncr:1_{7A6C899F-54F4-4116-99C8-4AA68CD5FD03}" xr6:coauthVersionLast="36" xr6:coauthVersionMax="36" xr10:uidLastSave="{00000000-0000-0000-0000-000000000000}"/>
  <bookViews>
    <workbookView xWindow="0" yWindow="0" windowWidth="28800" windowHeight="11625" xr2:uid="{00000000-000D-0000-FFFF-FFFF00000000}"/>
  </bookViews>
  <sheets>
    <sheet name="Úvod" sheetId="24" r:id="rId1"/>
    <sheet name="Poznámky k vyplnění" sheetId="12" r:id="rId2"/>
    <sheet name="Výběr formy" sheetId="3" r:id="rId3"/>
    <sheet name="Jednoduché ÚČT (325)" sheetId="15" r:id="rId4"/>
    <sheet name="Podnikatel (500)" sheetId="6" r:id="rId5"/>
    <sheet name="Nepodnikatel (504)" sheetId="8" r:id="rId6"/>
    <sheet name="Veřejný subjekt (410)) " sheetId="19" r:id="rId7"/>
    <sheet name="Banky a FI (501))" sheetId="20" r:id="rId8"/>
    <sheet name="Pojišťovny (502))" sheetId="21" r:id="rId9"/>
    <sheet name="Zdrav. pojišťovny (503))" sheetId="22" r:id="rId10"/>
    <sheet name="Skupina podniků" sheetId="14" r:id="rId11"/>
    <sheet name="typy žadatelů" sheetId="2" r:id="rId12"/>
  </sheets>
  <definedNames>
    <definedName name="_xlnm._FilterDatabase" localSheetId="11" hidden="1">'typy žadatelů'!#REF!</definedName>
    <definedName name="KaR" localSheetId="3">#REF!</definedName>
    <definedName name="KaR">#REF!</definedName>
    <definedName name="NS" localSheetId="3">#REF!</definedName>
    <definedName name="NS">#REF!</definedName>
    <definedName name="_xlnm.Print_Area" localSheetId="10">'Skupina podniků'!$A$1:$M$91</definedName>
    <definedName name="_xlnm.Print_Area" localSheetId="2">'Výběr formy'!$A$5:$F$33</definedName>
    <definedName name="Právní_forma">'typy žadatelů'!$B$3:$B$76</definedName>
    <definedName name="Skupina" localSheetId="3">#REF!</definedName>
    <definedName name="Skupina">#REF!</definedName>
    <definedName name="Záchrana" localSheetId="3">#REF!</definedName>
    <definedName name="Záchrana">#REF!</definedName>
    <definedName name="Zriaďovateľ" localSheetId="3">#REF!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4" i="19" l="1"/>
  <c r="D18" i="8" l="1"/>
  <c r="D17" i="22" l="1"/>
  <c r="E26" i="22" s="1"/>
  <c r="D17" i="21"/>
  <c r="E26" i="21" s="1"/>
  <c r="D17" i="20"/>
  <c r="E26" i="20" s="1"/>
  <c r="D17" i="19"/>
  <c r="E19" i="19" s="1"/>
  <c r="E43" i="8"/>
  <c r="D19" i="6"/>
  <c r="E45" i="6" s="1"/>
  <c r="F50" i="14"/>
  <c r="E50" i="14"/>
  <c r="F44" i="14"/>
  <c r="E44" i="14"/>
  <c r="E39" i="15"/>
  <c r="F39" i="15"/>
  <c r="E45" i="15"/>
  <c r="F45" i="15"/>
  <c r="E47" i="6"/>
  <c r="F47" i="6"/>
  <c r="E53" i="6"/>
  <c r="F53" i="6"/>
  <c r="E45" i="8"/>
  <c r="F45" i="8"/>
  <c r="E51" i="8"/>
  <c r="F51"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I98" i="14"/>
  <c r="E29" i="14" s="1"/>
  <c r="H98" i="14"/>
  <c r="E28" i="14" s="1"/>
  <c r="E98" i="14"/>
  <c r="E27" i="14" s="1"/>
  <c r="F55" i="22"/>
  <c r="F56" i="22" s="1"/>
  <c r="E55" i="22"/>
  <c r="E56" i="22" s="1"/>
  <c r="F51" i="22"/>
  <c r="E51" i="22"/>
  <c r="F48" i="22"/>
  <c r="F49" i="22" s="1"/>
  <c r="E48" i="22"/>
  <c r="E49" i="22" s="1"/>
  <c r="F45" i="22"/>
  <c r="E45" i="22"/>
  <c r="E41" i="22"/>
  <c r="E36" i="22"/>
  <c r="E31" i="22"/>
  <c r="E27" i="22"/>
  <c r="E24" i="22"/>
  <c r="E20" i="22"/>
  <c r="F55" i="21"/>
  <c r="F56" i="21" s="1"/>
  <c r="E55" i="21"/>
  <c r="E56" i="21" s="1"/>
  <c r="F51" i="21"/>
  <c r="E51" i="21"/>
  <c r="F48" i="21"/>
  <c r="F49" i="21" s="1"/>
  <c r="E48" i="21"/>
  <c r="E49" i="21" s="1"/>
  <c r="F45" i="21"/>
  <c r="E45" i="21"/>
  <c r="E41" i="21"/>
  <c r="E36" i="21"/>
  <c r="E31" i="21"/>
  <c r="E27" i="21"/>
  <c r="E24" i="21"/>
  <c r="E20" i="21"/>
  <c r="F55" i="20"/>
  <c r="F56" i="20" s="1"/>
  <c r="E55" i="20"/>
  <c r="E56" i="20" s="1"/>
  <c r="F51" i="20"/>
  <c r="E51" i="20"/>
  <c r="F48" i="20"/>
  <c r="F49" i="20" s="1"/>
  <c r="E48" i="20"/>
  <c r="E49" i="20" s="1"/>
  <c r="E41" i="20"/>
  <c r="E36" i="20"/>
  <c r="E31" i="20"/>
  <c r="E27" i="20"/>
  <c r="E24" i="20"/>
  <c r="E20" i="20"/>
  <c r="F54" i="19"/>
  <c r="F55" i="19" s="1"/>
  <c r="E55" i="19"/>
  <c r="F47" i="19"/>
  <c r="F48" i="19" s="1"/>
  <c r="E47" i="19"/>
  <c r="E48" i="19" s="1"/>
  <c r="E40" i="19"/>
  <c r="E35" i="19"/>
  <c r="E30" i="19"/>
  <c r="E27" i="19"/>
  <c r="E24" i="19"/>
  <c r="E20" i="19"/>
  <c r="E26" i="6"/>
  <c r="E25" i="8"/>
  <c r="E21" i="8"/>
  <c r="E58" i="20" l="1"/>
  <c r="E60" i="20" s="1"/>
  <c r="E57" i="19"/>
  <c r="E59" i="19" s="1"/>
  <c r="E42" i="14"/>
  <c r="E18" i="14"/>
  <c r="E58" i="22"/>
  <c r="E60" i="22" s="1"/>
  <c r="E19" i="22"/>
  <c r="E43" i="22"/>
  <c r="E58" i="21"/>
  <c r="E60" i="21" s="1"/>
  <c r="E19" i="21"/>
  <c r="E43" i="21"/>
  <c r="E19" i="20"/>
  <c r="E43" i="20"/>
  <c r="E42" i="19"/>
  <c r="E26" i="19"/>
  <c r="E26" i="14" l="1"/>
  <c r="E19" i="14"/>
  <c r="E28" i="8"/>
  <c r="E29" i="6"/>
  <c r="E22" i="6"/>
  <c r="E21" i="15"/>
  <c r="E50" i="6" l="1"/>
  <c r="E51" i="6" s="1"/>
  <c r="H4" i="2"/>
  <c r="E40" i="14" l="1"/>
  <c r="H3" i="2" l="1"/>
  <c r="M81" i="14" l="1"/>
  <c r="F53" i="14" s="1"/>
  <c r="L81" i="14"/>
  <c r="F52" i="14" s="1"/>
  <c r="K81" i="14"/>
  <c r="F51" i="14" s="1"/>
  <c r="J81" i="14"/>
  <c r="F46" i="14" s="1"/>
  <c r="E81" i="14"/>
  <c r="F45" i="14" s="1"/>
  <c r="M66" i="14"/>
  <c r="E53" i="14" s="1"/>
  <c r="L66" i="14"/>
  <c r="K66" i="14"/>
  <c r="E51" i="14" s="1"/>
  <c r="J66" i="14"/>
  <c r="E46" i="14" s="1"/>
  <c r="G66" i="14"/>
  <c r="E22" i="14" s="1"/>
  <c r="F66" i="14"/>
  <c r="E21" i="14" s="1"/>
  <c r="E66" i="14"/>
  <c r="E45" i="14" s="1"/>
  <c r="E35" i="14"/>
  <c r="F55" i="8"/>
  <c r="F56" i="8" s="1"/>
  <c r="E56" i="8"/>
  <c r="F48" i="8"/>
  <c r="F49" i="8" s="1"/>
  <c r="E48" i="8"/>
  <c r="E41" i="8"/>
  <c r="E36" i="8"/>
  <c r="E31" i="8"/>
  <c r="F57" i="6"/>
  <c r="F58" i="6" s="1"/>
  <c r="E57" i="6"/>
  <c r="E58" i="6" s="1"/>
  <c r="F50" i="6"/>
  <c r="F51" i="6" s="1"/>
  <c r="E43" i="6"/>
  <c r="E38" i="6"/>
  <c r="E33" i="6"/>
  <c r="F49" i="15"/>
  <c r="F50" i="15" s="1"/>
  <c r="E49" i="15"/>
  <c r="E50" i="15" s="1"/>
  <c r="F42" i="15"/>
  <c r="F43" i="15" s="1"/>
  <c r="E42" i="15"/>
  <c r="E35" i="15"/>
  <c r="E30" i="15"/>
  <c r="E25" i="15"/>
  <c r="D18" i="15"/>
  <c r="E37" i="15" s="1"/>
  <c r="E52" i="14" l="1"/>
  <c r="E54" i="14" s="1"/>
  <c r="E55" i="14" s="1"/>
  <c r="E27" i="8"/>
  <c r="E20" i="8"/>
  <c r="E30" i="14"/>
  <c r="F47" i="14"/>
  <c r="F48" i="14" s="1"/>
  <c r="E43" i="15"/>
  <c r="E52" i="15" s="1"/>
  <c r="E54" i="15" s="1"/>
  <c r="E20" i="14"/>
  <c r="E23" i="14" s="1"/>
  <c r="F54" i="14"/>
  <c r="F55" i="14" s="1"/>
  <c r="E49" i="8"/>
  <c r="E58" i="8" s="1"/>
  <c r="E60" i="8" s="1"/>
  <c r="E60" i="6"/>
  <c r="E62" i="6" s="1"/>
  <c r="E47" i="14"/>
  <c r="E28" i="6"/>
  <c r="E21" i="6"/>
  <c r="E20"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<sst xmlns="http://schemas.openxmlformats.org/spreadsheetml/2006/main" count="1181" uniqueCount="311">
  <si>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</si>
  <si>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</si>
  <si>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</si>
  <si>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</si>
  <si>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</si>
  <si>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</si>
  <si>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</si>
  <si>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</si>
  <si>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</si>
  <si>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</si>
  <si>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</si>
  <si>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</si>
  <si>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</si>
  <si>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</si>
  <si>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</si>
  <si>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</si>
  <si>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</si>
  <si>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</si>
  <si>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</si>
  <si>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</si>
  <si>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</si>
  <si>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</si>
  <si>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</si>
  <si>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</si>
  <si>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</si>
  <si>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</si>
  <si>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</si>
  <si>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</si>
  <si>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</si>
  <si>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</si>
  <si>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</si>
  <si>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</si>
  <si>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</si>
  <si>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</si>
  <si>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</si>
  <si>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</si>
  <si>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</si>
  <si>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</si>
  <si>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</si>
  <si>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</si>
  <si>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</si>
  <si>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</si>
  <si>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</si>
  <si>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</si>
  <si>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</si>
  <si>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</si>
  <si>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</si>
  <si>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</si>
  <si>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</si>
  <si>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</si>
  <si>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</si>
  <si>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</si>
  <si>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</si>
  <si>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</si>
  <si>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</si>
  <si>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</si>
  <si>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</si>
  <si>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</si>
  <si>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</si>
  <si>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</si>
  <si>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</si>
  <si>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vlastní kapitál - /výsledek hosp. + výsl.hosp.běžného úč.období/
A - /(A.IV + A.V)/</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</si>
  <si>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</si>
  <si>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</si>
  <si>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</si>
  <si>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</si>
  <si>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</si>
  <si>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</si>
  <si>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</si>
  <si>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</si>
  <si>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</si>
  <si>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</si>
  <si>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</si>
  <si>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</si>
  <si>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</si>
  <si>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</si>
  <si>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</si>
  <si>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</si>
  <si>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</si>
  <si>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</si>
  <si>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</si>
  <si>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</si>
  <si>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</si>
  <si>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</si>
  <si>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</si>
  <si>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</si>
  <si>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</si>
  <si>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</si>
  <si>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</si>
  <si>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</si>
  <si>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</si>
  <si>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</si>
  <si>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</si>
  <si>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</si>
  <si>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</si>
  <si>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</si>
  <si>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</si>
  <si>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</si>
  <si>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</si>
  <si>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</si>
  <si>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</si>
  <si>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</si>
  <si>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</si>
  <si>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</si>
  <si>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</si>
  <si>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</si>
  <si>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</si>
  <si>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</si>
  <si>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</si>
  <si>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</si>
  <si>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</si>
  <si>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</si>
  <si>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</si>
  <si>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r>
      <t xml:space="preserve">(podnikatelské subjekty) - </t>
    </r>
    <r>
      <rPr>
        <b/>
        <sz val="11"/>
        <color rgb="FFFF0000"/>
        <rFont val="Arial"/>
        <family val="2"/>
        <charset val="238"/>
      </rPr>
      <t>A</t>
    </r>
  </si>
  <si>
    <r>
      <t xml:space="preserve">(podnikatelské subjekty) - </t>
    </r>
    <r>
      <rPr>
        <b/>
        <sz val="11"/>
        <color rgb="FFFF0000"/>
        <rFont val="Arial"/>
        <family val="2"/>
        <charset val="238"/>
      </rPr>
      <t>B</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</si>
  <si>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</si>
  <si>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</si>
  <si>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</si>
  <si>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</si>
  <si>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</si>
  <si>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</si>
  <si>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</si>
  <si>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</si>
  <si>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</si>
  <si>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</si>
  <si>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</si>
  <si>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</si>
  <si>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</si>
  <si>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</si>
  <si>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</si>
  <si>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</si>
  <si>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</si>
  <si>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</si>
  <si>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</si>
  <si>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</si>
  <si>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</si>
  <si>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</si>
  <si>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</si>
  <si>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</si>
  <si>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</si>
  <si>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</si>
  <si>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</si>
  <si>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</si>
  <si>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</si>
  <si>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</si>
  <si>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</si>
  <si>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</si>
  <si>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</si>
  <si>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</si>
  <si>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</si>
  <si>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</si>
  <si>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</si>
  <si>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</si>
  <si>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</si>
  <si>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</si>
  <si>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</si>
  <si>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</si>
  <si>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</si>
  <si>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</si>
  <si>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</si>
  <si>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</si>
  <si>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</si>
  <si>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</si>
  <si>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</si>
  <si>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</si>
  <si>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</si>
  <si>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</si>
  <si>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</si>
  <si>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</si>
  <si>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</si>
  <si>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</si>
  <si>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</si>
  <si>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</si>
  <si>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</si>
  <si>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</si>
  <si>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</si>
  <si>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</si>
  <si>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</si>
  <si>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</si>
  <si>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</si>
  <si>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</si>
  <si>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</si>
  <si>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</si>
  <si>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</si>
  <si>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</si>
  <si>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</si>
  <si>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</si>
  <si>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</si>
  <si>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</si>
  <si>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</si>
  <si>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</si>
  <si>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</si>
  <si>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</si>
  <si>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</si>
  <si>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</si>
  <si>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</si>
  <si>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</si>
  <si>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</si>
  <si>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</si>
  <si>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</si>
  <si>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</si>
  <si>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</si>
  <si>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</si>
  <si>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</si>
  <si>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</si>
  <si>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</si>
  <si>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</si>
  <si>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</si>
  <si>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</si>
  <si>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</si>
  <si>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</si>
  <si>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</si>
  <si>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</si>
  <si>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</si>
  <si>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</si>
  <si>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</si>
  <si>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</si>
  <si>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</si>
  <si>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</si>
  <si>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</si>
  <si>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</si>
  <si>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</si>
  <si>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</si>
  <si>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</si>
  <si>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</si>
  <si>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</si>
  <si>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</si>
  <si>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</si>
  <si>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</si>
  <si>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</si>
  <si>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</si>
  <si>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</si>
  <si>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</si>
  <si>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</si>
  <si>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</si>
  <si>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</si>
  <si>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</si>
  <si>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</si>
  <si>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</si>
  <si>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</si>
  <si>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</si>
  <si>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</si>
  <si>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</si>
  <si>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</si>
  <si>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</si>
  <si>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</si>
  <si>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</si>
  <si>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</si>
  <si>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</si>
  <si>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</si>
  <si>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</si>
  <si>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</si>
  <si>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</si>
  <si>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</si>
  <si>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</si>
  <si>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</si>
  <si>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</si>
  <si>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</si>
  <si>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</si>
  <si>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</si>
  <si>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</si>
  <si>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</si>
  <si>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</si>
  <si>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</si>
  <si>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</si>
  <si>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</si>
  <si>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</si>
  <si>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</si>
  <si>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</si>
  <si>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</si>
  <si>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</si>
  <si>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</si>
  <si>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</si>
  <si>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</si>
  <si>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</si>
  <si>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vlastní kapitál - /výsledek hosp. celkem/
A - /A.II/ *)</t>
  </si>
  <si>
    <t>vlastní kapitál - /výsledek hosp. celkem/
C - /C.III/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</si>
  <si>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</si>
  <si>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</si>
  <si>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</si>
  <si>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</si>
  <si>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</si>
  <si>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</si>
  <si>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</si>
  <si>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</si>
  <si>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</si>
  <si>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</si>
  <si>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</si>
  <si>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</si>
  <si>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</si>
  <si>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</si>
  <si>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</si>
  <si>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</si>
  <si>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</si>
  <si>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</si>
  <si>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</si>
  <si>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</si>
  <si>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</si>
  <si>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</si>
  <si>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</si>
  <si>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</si>
  <si>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</si>
  <si>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</si>
  <si>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</si>
  <si>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</si>
  <si>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</si>
  <si>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</si>
  <si>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</si>
  <si>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r>
      <t xml:space="preserve">Podniky </t>
    </r>
    <r>
      <rPr>
        <b/>
        <sz val="18"/>
        <color rgb="FFFF0000"/>
        <rFont val="Arial"/>
        <family val="2"/>
      </rPr>
      <t>ne</t>
    </r>
    <r>
      <rPr>
        <b/>
        <sz val="18"/>
        <color rgb="FF000000"/>
        <rFont val="Arial"/>
        <family val="2"/>
      </rPr>
      <t>podléhající kritériím A/B</t>
    </r>
    <r>
      <rPr>
        <sz val="11"/>
        <color rgb="FF000000"/>
        <rFont val="Arial"/>
        <family val="2"/>
        <charset val="238"/>
      </rPr>
      <t xml:space="preserve"> - podniky nemají základní kapitál nebo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</si>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</sst>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b/>
      <sz val="11"/>
      <color rgb="FFFF0000"/>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1"/>
      <color rgb="FF000000"/>
      <name val="Arial"/>
      <family val="2"/>
    </font>
    <font>
      <b/>
      <sz val="18"/>
      <color theme="1"/>
      <name val="Arial"/>
      <family val="2"/>
    </font>
    <font>
      <b/>
      <sz val="20"/>
      <color theme="1"/>
      <name val="Arial"/>
      <family val="2"/>
    </font>
    <font>
      <sz val="20"/>
      <color theme="1"/>
      <name val="Arial"/>
      <family val="2"/>
    </font>
    <font>
      <b/>
      <sz val="18"/>
      <color rgb="FF000000"/>
      <name val="Arial"/>
      <family val="2"/>
    </font>
    <font>
      <b/>
      <sz val="18"/>
      <color rgb="FFFF0000"/>
      <name val="Arial"/>
      <family val="2"/>
    </font>
    <font>
      <sz val="11"/>
      <color rgb="FF000000"/>
      <name val="Calibri"/>
      <family val="2"/>
      <charset val="238"/>
      <scheme val="minor"/>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26">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3"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5"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5" fillId="2" borderId="10" xfId="0" applyFont="1" applyFill="1" applyBorder="1" applyAlignment="1">
      <alignment vertical="center" wrapText="1"/>
    </xf>
    <xf numFmtId="0" fontId="15" fillId="2" borderId="11" xfId="0" applyFont="1" applyFill="1" applyBorder="1" applyAlignment="1">
      <alignment horizontal="center" vertical="center" wrapText="1"/>
    </xf>
    <xf numFmtId="3" fontId="9" fillId="0" borderId="14" xfId="0" applyNumberFormat="1" applyFont="1" applyBorder="1" applyAlignment="1">
      <alignment horizontal="right" vertical="center"/>
    </xf>
    <xf numFmtId="3" fontId="9" fillId="0" borderId="1" xfId="0" applyNumberFormat="1" applyFont="1" applyBorder="1" applyAlignment="1">
      <alignment horizontal="right" vertical="center"/>
    </xf>
    <xf numFmtId="0" fontId="15" fillId="8" borderId="14"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5" fillId="5"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7" fillId="0" borderId="1" xfId="0" applyFont="1" applyBorder="1" applyAlignment="1">
      <alignment vertical="center"/>
    </xf>
    <xf numFmtId="0" fontId="18"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9" fillId="0" borderId="1" xfId="0" applyFont="1" applyBorder="1" applyAlignment="1">
      <alignment vertical="center"/>
    </xf>
    <xf numFmtId="0" fontId="11" fillId="0" borderId="0" xfId="0" applyFont="1"/>
    <xf numFmtId="0" fontId="7" fillId="0" borderId="0" xfId="0" applyFont="1"/>
    <xf numFmtId="0" fontId="15"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0" borderId="16"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3"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2" borderId="1" xfId="0" applyFont="1" applyFill="1" applyBorder="1" applyAlignment="1">
      <alignment horizontal="center" vertical="center"/>
    </xf>
    <xf numFmtId="0" fontId="14" fillId="11" borderId="18" xfId="0" applyFont="1" applyFill="1" applyBorder="1" applyAlignment="1">
      <alignment horizontal="center" vertical="center" wrapText="1"/>
    </xf>
    <xf numFmtId="0" fontId="15" fillId="13" borderId="44" xfId="0" applyFont="1" applyFill="1" applyBorder="1" applyAlignment="1">
      <alignment horizontal="center" vertical="center" wrapText="1"/>
    </xf>
    <xf numFmtId="0" fontId="15" fillId="10" borderId="44" xfId="0" applyFont="1" applyFill="1" applyBorder="1" applyAlignment="1">
      <alignment horizontal="center" vertical="center" wrapText="1"/>
    </xf>
    <xf numFmtId="0" fontId="15" fillId="10" borderId="51" xfId="0" applyFont="1" applyFill="1" applyBorder="1" applyAlignment="1">
      <alignment horizontal="center" vertical="center" wrapText="1"/>
    </xf>
    <xf numFmtId="0" fontId="14" fillId="14" borderId="18" xfId="0" applyFont="1" applyFill="1" applyBorder="1" applyAlignment="1">
      <alignment vertical="center" wrapText="1"/>
    </xf>
    <xf numFmtId="0" fontId="14" fillId="14" borderId="44" xfId="0" applyFont="1" applyFill="1" applyBorder="1" applyAlignment="1">
      <alignment vertical="center" wrapText="1"/>
    </xf>
    <xf numFmtId="0" fontId="14" fillId="14" borderId="44" xfId="0" applyFont="1" applyFill="1" applyBorder="1" applyAlignment="1">
      <alignment vertical="center"/>
    </xf>
    <xf numFmtId="0" fontId="20" fillId="0" borderId="18" xfId="0" applyFont="1" applyBorder="1" applyAlignment="1" applyProtection="1">
      <alignment horizontal="left" vertical="center" wrapText="1"/>
      <protection locked="0"/>
    </xf>
    <xf numFmtId="0" fontId="20" fillId="0" borderId="44" xfId="0" applyFont="1" applyBorder="1" applyAlignment="1" applyProtection="1">
      <alignment horizontal="center" vertical="center"/>
      <protection locked="0"/>
    </xf>
    <xf numFmtId="3" fontId="20"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20" fillId="0" borderId="51" xfId="0" applyNumberFormat="1" applyFont="1" applyBorder="1" applyAlignment="1" applyProtection="1">
      <alignment horizontal="right" vertical="center"/>
      <protection locked="0"/>
    </xf>
    <xf numFmtId="0" fontId="20" fillId="0" borderId="44" xfId="0" applyFont="1" applyBorder="1" applyAlignment="1" applyProtection="1">
      <alignment horizontal="center" vertical="center" wrapText="1"/>
      <protection locked="0"/>
    </xf>
    <xf numFmtId="0" fontId="20" fillId="0" borderId="34" xfId="0" applyFont="1" applyBorder="1" applyAlignment="1" applyProtection="1">
      <alignment horizontal="left" vertical="center" wrapText="1"/>
      <protection locked="0"/>
    </xf>
    <xf numFmtId="0" fontId="20" fillId="0" borderId="40" xfId="0" applyFont="1" applyBorder="1" applyAlignment="1" applyProtection="1">
      <alignment horizontal="center" vertical="center" wrapText="1"/>
      <protection locked="0"/>
    </xf>
    <xf numFmtId="0" fontId="20" fillId="0" borderId="40" xfId="0" applyFont="1" applyBorder="1" applyAlignment="1" applyProtection="1">
      <alignment horizontal="center" vertical="center"/>
      <protection locked="0"/>
    </xf>
    <xf numFmtId="3" fontId="20"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20" fillId="0" borderId="53" xfId="0" applyNumberFormat="1" applyFont="1" applyBorder="1" applyAlignment="1" applyProtection="1">
      <alignment horizontal="right" vertical="center"/>
      <protection locked="0"/>
    </xf>
    <xf numFmtId="0" fontId="20" fillId="0" borderId="0" xfId="0" applyFont="1" applyAlignment="1">
      <alignment vertical="center" wrapText="1"/>
    </xf>
    <xf numFmtId="0" fontId="20" fillId="0" borderId="0" xfId="0" applyFont="1" applyAlignment="1">
      <alignment vertical="center"/>
    </xf>
    <xf numFmtId="0" fontId="14" fillId="11" borderId="10" xfId="0" applyFont="1" applyFill="1" applyBorder="1" applyAlignment="1">
      <alignment horizontal="center" vertical="center" wrapText="1"/>
    </xf>
    <xf numFmtId="0" fontId="20" fillId="0" borderId="44" xfId="0" applyFont="1" applyBorder="1" applyAlignment="1" applyProtection="1">
      <alignment vertical="center" wrapText="1"/>
      <protection locked="0"/>
    </xf>
    <xf numFmtId="0" fontId="20" fillId="0" borderId="44" xfId="0" applyFont="1" applyBorder="1" applyAlignment="1" applyProtection="1">
      <alignment vertical="center"/>
      <protection locked="0"/>
    </xf>
    <xf numFmtId="0" fontId="20" fillId="0" borderId="18" xfId="0" applyFont="1" applyBorder="1" applyAlignment="1" applyProtection="1">
      <alignment vertical="center" wrapText="1"/>
      <protection locked="0"/>
    </xf>
    <xf numFmtId="0" fontId="20" fillId="0" borderId="34" xfId="0" applyFont="1" applyBorder="1" applyAlignment="1" applyProtection="1">
      <alignment vertical="center" wrapText="1"/>
      <protection locked="0"/>
    </xf>
    <xf numFmtId="0" fontId="20" fillId="0" borderId="40" xfId="0" applyFont="1" applyBorder="1" applyAlignment="1" applyProtection="1">
      <alignment vertical="center" wrapText="1"/>
      <protection locked="0"/>
    </xf>
    <xf numFmtId="0" fontId="20"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9" fillId="0" borderId="0" xfId="0" applyFont="1"/>
    <xf numFmtId="0" fontId="15"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9" fillId="0" borderId="0" xfId="0" applyFont="1" applyBorder="1" applyAlignment="1">
      <alignment vertical="center" wrapText="1"/>
    </xf>
    <xf numFmtId="0" fontId="9" fillId="0" borderId="0" xfId="0" applyFont="1" applyBorder="1" applyAlignment="1">
      <alignment horizontal="center" vertical="center" wrapText="1"/>
    </xf>
    <xf numFmtId="0" fontId="9" fillId="0" borderId="0" xfId="0" applyFont="1" applyBorder="1" applyAlignment="1">
      <alignment vertical="center"/>
    </xf>
    <xf numFmtId="0" fontId="8" fillId="0" borderId="0" xfId="0" applyFont="1" applyBorder="1" applyAlignment="1">
      <alignment vertical="center"/>
    </xf>
    <xf numFmtId="0" fontId="11" fillId="0" borderId="0" xfId="0" applyFont="1" applyBorder="1" applyAlignment="1">
      <alignment vertical="center" wrapText="1"/>
    </xf>
    <xf numFmtId="0" fontId="10" fillId="0" borderId="0" xfId="0" applyFont="1" applyBorder="1" applyAlignment="1">
      <alignment vertical="center" wrapText="1"/>
    </xf>
    <xf numFmtId="0" fontId="10" fillId="0" borderId="0" xfId="0" applyFont="1" applyBorder="1" applyAlignment="1">
      <alignment vertical="center"/>
    </xf>
    <xf numFmtId="0" fontId="9" fillId="0" borderId="0" xfId="0" applyFont="1" applyBorder="1" applyAlignment="1">
      <alignment horizontal="center" vertical="center"/>
    </xf>
    <xf numFmtId="0" fontId="9" fillId="0" borderId="66" xfId="0" applyFont="1" applyBorder="1" applyAlignment="1">
      <alignment vertical="center" wrapText="1"/>
    </xf>
    <xf numFmtId="0" fontId="9" fillId="0" borderId="66" xfId="0" applyFont="1" applyBorder="1" applyAlignment="1">
      <alignment vertical="center"/>
    </xf>
    <xf numFmtId="0" fontId="9" fillId="0" borderId="8" xfId="0" applyFont="1" applyBorder="1" applyAlignment="1">
      <alignment horizontal="center" vertical="center"/>
    </xf>
    <xf numFmtId="0" fontId="10" fillId="0" borderId="9" xfId="0" applyFont="1" applyBorder="1" applyAlignment="1">
      <alignment vertical="center" wrapText="1"/>
    </xf>
    <xf numFmtId="0" fontId="11" fillId="0" borderId="8" xfId="0" applyFont="1" applyBorder="1" applyAlignment="1">
      <alignment horizontal="center" vertical="center"/>
    </xf>
    <xf numFmtId="0" fontId="10" fillId="0" borderId="9" xfId="0" applyFont="1" applyBorder="1" applyAlignment="1">
      <alignment vertical="center"/>
    </xf>
    <xf numFmtId="0" fontId="10" fillId="0" borderId="9" xfId="0" applyFont="1" applyBorder="1" applyAlignment="1">
      <alignment horizontal="center" vertical="center"/>
    </xf>
    <xf numFmtId="14" fontId="10" fillId="0" borderId="9" xfId="0" applyNumberFormat="1" applyFont="1" applyBorder="1" applyAlignment="1">
      <alignment horizontal="center" vertical="center"/>
    </xf>
    <xf numFmtId="0" fontId="10" fillId="0" borderId="9" xfId="0" applyFont="1" applyBorder="1" applyAlignment="1">
      <alignment horizontal="center" vertical="center" wrapText="1"/>
    </xf>
    <xf numFmtId="0" fontId="9" fillId="0" borderId="43" xfId="0" applyFont="1" applyBorder="1" applyAlignment="1">
      <alignment horizontal="center" vertical="center"/>
    </xf>
    <xf numFmtId="0" fontId="11" fillId="0" borderId="12" xfId="0" applyFont="1" applyBorder="1" applyAlignment="1">
      <alignment horizontal="center" vertical="center"/>
    </xf>
    <xf numFmtId="0" fontId="9" fillId="0" borderId="69" xfId="0" applyFont="1" applyBorder="1" applyAlignment="1">
      <alignment vertical="center" wrapText="1"/>
    </xf>
    <xf numFmtId="0" fontId="10" fillId="0" borderId="44" xfId="0" applyFont="1" applyBorder="1" applyAlignment="1">
      <alignment vertical="center" wrapText="1"/>
    </xf>
    <xf numFmtId="0" fontId="9" fillId="0" borderId="69" xfId="0" applyFont="1" applyBorder="1" applyAlignment="1">
      <alignment vertical="center"/>
    </xf>
    <xf numFmtId="0" fontId="10" fillId="0" borderId="0" xfId="0" applyFont="1" applyBorder="1" applyAlignment="1">
      <alignment horizontal="center" vertical="center" wrapText="1"/>
    </xf>
    <xf numFmtId="0" fontId="9" fillId="0" borderId="65" xfId="0" applyFont="1" applyBorder="1" applyAlignment="1">
      <alignment horizontal="center" vertical="center"/>
    </xf>
    <xf numFmtId="0" fontId="9" fillId="0" borderId="9" xfId="0" applyFont="1" applyBorder="1" applyAlignment="1">
      <alignment vertical="center"/>
    </xf>
    <xf numFmtId="0" fontId="9" fillId="0" borderId="44" xfId="0" applyFont="1" applyBorder="1" applyAlignment="1">
      <alignment vertical="center"/>
    </xf>
    <xf numFmtId="0" fontId="8" fillId="0" borderId="66" xfId="0" applyFont="1" applyBorder="1" applyAlignment="1">
      <alignment vertical="center"/>
    </xf>
    <xf numFmtId="0" fontId="11" fillId="0" borderId="66" xfId="0" applyFont="1" applyBorder="1" applyAlignment="1">
      <alignment vertical="center" wrapText="1"/>
    </xf>
    <xf numFmtId="0" fontId="10" fillId="0" borderId="67" xfId="0" applyFont="1" applyBorder="1" applyAlignment="1">
      <alignment vertical="center" wrapText="1"/>
    </xf>
    <xf numFmtId="0" fontId="11" fillId="0" borderId="9" xfId="0" applyFont="1" applyBorder="1" applyAlignment="1">
      <alignment vertical="center" wrapText="1"/>
    </xf>
    <xf numFmtId="0" fontId="9" fillId="0" borderId="41" xfId="0" applyFont="1" applyBorder="1" applyAlignment="1">
      <alignment horizontal="center" vertical="center"/>
    </xf>
    <xf numFmtId="0" fontId="9" fillId="0" borderId="60" xfId="0" applyFont="1" applyBorder="1" applyAlignment="1">
      <alignment vertical="center" wrapText="1"/>
    </xf>
    <xf numFmtId="0" fontId="9" fillId="0" borderId="60" xfId="0" applyFont="1" applyBorder="1" applyAlignment="1">
      <alignment vertical="center"/>
    </xf>
    <xf numFmtId="0" fontId="9" fillId="0" borderId="45" xfId="0" applyFont="1" applyBorder="1" applyAlignment="1">
      <alignment vertical="center"/>
    </xf>
    <xf numFmtId="0" fontId="9" fillId="0" borderId="65" xfId="0" applyFont="1" applyBorder="1" applyAlignment="1">
      <alignment vertical="center"/>
    </xf>
    <xf numFmtId="0" fontId="11" fillId="0" borderId="66" xfId="0" applyFont="1" applyBorder="1" applyAlignment="1">
      <alignment horizontal="center" vertical="center" wrapText="1"/>
    </xf>
    <xf numFmtId="0" fontId="9" fillId="0" borderId="8" xfId="0" applyFont="1" applyBorder="1" applyAlignment="1">
      <alignment vertical="center"/>
    </xf>
    <xf numFmtId="0" fontId="9" fillId="0" borderId="0" xfId="0" applyFont="1" applyBorder="1" applyAlignment="1" applyProtection="1">
      <alignment vertical="center"/>
      <protection locked="0"/>
    </xf>
    <xf numFmtId="0" fontId="9" fillId="0" borderId="0" xfId="0" applyFont="1" applyBorder="1" applyAlignment="1" applyProtection="1">
      <alignment vertical="center" wrapText="1"/>
      <protection locked="0"/>
    </xf>
    <xf numFmtId="0" fontId="9" fillId="0" borderId="43" xfId="0" applyFont="1" applyBorder="1" applyAlignment="1">
      <alignment vertical="center"/>
    </xf>
    <xf numFmtId="0" fontId="9" fillId="0" borderId="41" xfId="0" applyFont="1" applyBorder="1" applyAlignment="1">
      <alignment vertical="center"/>
    </xf>
    <xf numFmtId="0" fontId="9" fillId="0" borderId="60" xfId="0" applyFont="1" applyBorder="1" applyAlignment="1">
      <alignment horizontal="center" vertical="center"/>
    </xf>
    <xf numFmtId="0" fontId="10" fillId="0" borderId="45" xfId="0" applyFont="1" applyBorder="1" applyAlignment="1">
      <alignment vertical="center" wrapText="1"/>
    </xf>
    <xf numFmtId="0" fontId="1"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5" fillId="8" borderId="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5" fillId="8" borderId="19"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9" fillId="0" borderId="61" xfId="0" applyFont="1" applyBorder="1" applyAlignment="1">
      <alignment horizontal="left" vertical="center"/>
    </xf>
    <xf numFmtId="0" fontId="9" fillId="0" borderId="27" xfId="0" applyFont="1" applyBorder="1" applyAlignment="1">
      <alignment horizontal="left" vertical="center"/>
    </xf>
    <xf numFmtId="0" fontId="9" fillId="0" borderId="59" xfId="0" applyFont="1" applyBorder="1" applyAlignment="1">
      <alignment horizontal="left" vertical="center"/>
    </xf>
    <xf numFmtId="0" fontId="9" fillId="0" borderId="0" xfId="0" applyFont="1" applyBorder="1" applyAlignment="1">
      <alignment horizontal="left" vertical="center"/>
    </xf>
    <xf numFmtId="0" fontId="9" fillId="0" borderId="64" xfId="0" applyFont="1" applyBorder="1" applyAlignment="1">
      <alignment horizontal="left" vertical="center"/>
    </xf>
    <xf numFmtId="0" fontId="9" fillId="0" borderId="39" xfId="0" applyFont="1" applyBorder="1" applyAlignment="1">
      <alignment horizontal="left" vertical="center"/>
    </xf>
    <xf numFmtId="0" fontId="9" fillId="0" borderId="27" xfId="0" applyFont="1" applyBorder="1" applyAlignment="1">
      <alignment horizontal="right" vertical="center" wrapText="1"/>
    </xf>
    <xf numFmtId="0" fontId="9" fillId="0" borderId="62" xfId="0" applyFont="1" applyBorder="1" applyAlignment="1">
      <alignment horizontal="right" vertical="center" wrapText="1"/>
    </xf>
    <xf numFmtId="0" fontId="9" fillId="0" borderId="0" xfId="0" applyFont="1" applyBorder="1" applyAlignment="1">
      <alignment horizontal="right" vertical="center" wrapText="1"/>
    </xf>
    <xf numFmtId="0" fontId="9" fillId="0" borderId="63" xfId="0" applyFont="1" applyBorder="1" applyAlignment="1">
      <alignment horizontal="right" vertical="center" wrapText="1"/>
    </xf>
    <xf numFmtId="0" fontId="9" fillId="0" borderId="39" xfId="0" applyFont="1" applyBorder="1" applyAlignment="1">
      <alignment horizontal="right" vertical="center" wrapText="1"/>
    </xf>
    <xf numFmtId="0" fontId="9" fillId="0" borderId="53" xfId="0" applyFont="1" applyBorder="1" applyAlignment="1">
      <alignment horizontal="right" vertical="center" wrapText="1"/>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46" xfId="0" applyFont="1" applyBorder="1" applyAlignment="1">
      <alignment horizontal="left" vertical="center"/>
    </xf>
    <xf numFmtId="0" fontId="9" fillId="0" borderId="2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5" fillId="4" borderId="68" xfId="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5" fillId="2" borderId="29"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5" fillId="2" borderId="13"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9" xfId="0" applyFont="1" applyFill="1" applyBorder="1" applyAlignment="1">
      <alignment horizontal="left" vertical="top" wrapText="1"/>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8" xfId="0" applyFont="1" applyBorder="1" applyAlignment="1">
      <alignment horizontal="left" vertical="center"/>
    </xf>
    <xf numFmtId="0" fontId="9" fillId="0" borderId="43" xfId="0" applyFont="1" applyBorder="1" applyAlignment="1">
      <alignment horizontal="left" vertical="center"/>
    </xf>
    <xf numFmtId="0" fontId="9" fillId="0" borderId="69" xfId="0" applyFont="1" applyBorder="1" applyAlignment="1">
      <alignment horizontal="left" vertical="center"/>
    </xf>
    <xf numFmtId="0" fontId="9" fillId="0" borderId="66" xfId="0" applyFont="1" applyBorder="1" applyAlignment="1">
      <alignment horizontal="right" vertical="center"/>
    </xf>
    <xf numFmtId="0" fontId="9" fillId="0" borderId="67" xfId="0" applyFont="1" applyBorder="1" applyAlignment="1">
      <alignment horizontal="right" vertical="center"/>
    </xf>
    <xf numFmtId="0" fontId="9" fillId="0" borderId="0" xfId="0" applyFont="1" applyBorder="1" applyAlignment="1">
      <alignment horizontal="right" vertical="center"/>
    </xf>
    <xf numFmtId="0" fontId="9" fillId="0" borderId="9" xfId="0" applyFont="1" applyBorder="1" applyAlignment="1">
      <alignment horizontal="right" vertical="center"/>
    </xf>
    <xf numFmtId="0" fontId="9" fillId="0" borderId="69" xfId="0" applyFont="1" applyBorder="1" applyAlignment="1">
      <alignment horizontal="right" vertical="center"/>
    </xf>
    <xf numFmtId="0" fontId="9" fillId="0" borderId="44" xfId="0" applyFont="1" applyBorder="1" applyAlignment="1">
      <alignment horizontal="right" vertical="center"/>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18" borderId="59" xfId="0" applyFont="1" applyFill="1" applyBorder="1" applyAlignment="1">
      <alignment horizontal="left" vertical="center" wrapText="1"/>
    </xf>
    <xf numFmtId="0" fontId="9" fillId="18" borderId="9" xfId="0" applyFont="1" applyFill="1" applyBorder="1" applyAlignment="1">
      <alignment horizontal="left" vertical="center" wrapText="1"/>
    </xf>
    <xf numFmtId="0" fontId="10" fillId="18" borderId="59" xfId="0" applyFont="1" applyFill="1" applyBorder="1" applyAlignment="1">
      <alignment horizontal="left" vertical="top" wrapText="1"/>
    </xf>
    <xf numFmtId="0" fontId="10" fillId="18" borderId="9" xfId="0" applyFont="1" applyFill="1" applyBorder="1" applyAlignment="1">
      <alignment horizontal="left" vertical="top"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68" xfId="0" applyFont="1" applyFill="1" applyBorder="1" applyAlignment="1">
      <alignment horizontal="left" vertical="center" wrapText="1"/>
    </xf>
    <xf numFmtId="0" fontId="11" fillId="2" borderId="21"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9" fillId="0" borderId="19" xfId="0"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3" fontId="9" fillId="0" borderId="1" xfId="0" applyNumberFormat="1" applyFont="1" applyBorder="1" applyAlignment="1" applyProtection="1">
      <alignment horizontal="left" vertical="center"/>
      <protection locked="0"/>
    </xf>
    <xf numFmtId="0" fontId="16" fillId="4" borderId="41"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0" fillId="18" borderId="59" xfId="0" applyFont="1" applyFill="1" applyBorder="1" applyAlignment="1">
      <alignment horizontal="left" vertical="center" wrapText="1"/>
    </xf>
    <xf numFmtId="0" fontId="10" fillId="18" borderId="9" xfId="0" applyFont="1" applyFill="1" applyBorder="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5" fillId="4" borderId="2"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20" fillId="9" borderId="41" xfId="0" applyFont="1" applyFill="1" applyBorder="1" applyAlignment="1">
      <alignment horizontal="center" vertical="center" wrapText="1"/>
    </xf>
    <xf numFmtId="0" fontId="20" fillId="9" borderId="45" xfId="0" applyFont="1" applyFill="1" applyBorder="1" applyAlignment="1">
      <alignment horizontal="center" vertical="center" wrapText="1"/>
    </xf>
    <xf numFmtId="0" fontId="9" fillId="18" borderId="0" xfId="0" applyFont="1" applyFill="1" applyAlignment="1">
      <alignment horizontal="left" vertical="top"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20" fillId="18" borderId="59" xfId="0" applyFont="1" applyFill="1" applyBorder="1" applyAlignment="1">
      <alignment horizontal="center" vertical="center" wrapText="1"/>
    </xf>
    <xf numFmtId="0" fontId="20" fillId="18" borderId="0" xfId="0" applyFont="1" applyFill="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4" fillId="15" borderId="0" xfId="0" applyFont="1" applyFill="1" applyAlignment="1">
      <alignment horizontal="center" vertical="center"/>
    </xf>
    <xf numFmtId="0" fontId="14" fillId="16" borderId="0" xfId="0" applyFont="1" applyFill="1" applyAlignment="1">
      <alignment horizontal="center" vertical="center"/>
    </xf>
    <xf numFmtId="0" fontId="14" fillId="17" borderId="0" xfId="0" applyFont="1" applyFill="1" applyAlignment="1">
      <alignment horizontal="center" vertical="center"/>
    </xf>
    <xf numFmtId="0" fontId="14" fillId="12" borderId="19" xfId="0" applyFont="1" applyFill="1" applyBorder="1" applyAlignment="1">
      <alignment horizontal="center" vertical="center" wrapText="1"/>
    </xf>
    <xf numFmtId="0" fontId="14" fillId="12" borderId="21" xfId="0" applyFont="1" applyFill="1" applyBorder="1" applyAlignment="1">
      <alignment horizontal="center" vertical="center" wrapText="1"/>
    </xf>
    <xf numFmtId="0" fontId="15" fillId="13" borderId="19" xfId="0" applyFont="1" applyFill="1" applyBorder="1" applyAlignment="1">
      <alignment horizontal="center" vertical="center"/>
    </xf>
    <xf numFmtId="0" fontId="15" fillId="13" borderId="20" xfId="0" applyFont="1" applyFill="1" applyBorder="1" applyAlignment="1">
      <alignment horizontal="center" vertical="center"/>
    </xf>
    <xf numFmtId="0" fontId="15" fillId="13" borderId="21"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5" fillId="2" borderId="37" xfId="0" applyFont="1" applyFill="1" applyBorder="1" applyAlignment="1" applyProtection="1">
      <alignment horizontal="center" vertical="center" wrapText="1"/>
      <protection locked="0"/>
    </xf>
    <xf numFmtId="0" fontId="15" fillId="2" borderId="27" xfId="0" applyFont="1" applyFill="1" applyBorder="1" applyAlignment="1" applyProtection="1">
      <alignment horizontal="center" vertical="center" wrapText="1"/>
      <protection locked="0"/>
    </xf>
    <xf numFmtId="0" fontId="15" fillId="2" borderId="28"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2" borderId="38" xfId="0" applyFont="1" applyFill="1" applyBorder="1" applyAlignment="1" applyProtection="1">
      <alignment horizontal="center" vertical="center" wrapText="1"/>
      <protection locked="0"/>
    </xf>
    <xf numFmtId="0" fontId="15" fillId="2" borderId="39" xfId="0" applyFont="1" applyFill="1" applyBorder="1" applyAlignment="1" applyProtection="1">
      <alignment horizontal="center" vertical="center" wrapText="1"/>
      <protection locked="0"/>
    </xf>
    <xf numFmtId="0" fontId="15" fillId="2" borderId="40" xfId="0" applyFont="1" applyFill="1" applyBorder="1" applyAlignment="1" applyProtection="1">
      <alignment horizontal="center" vertical="center" wrapText="1"/>
      <protection locked="0"/>
    </xf>
    <xf numFmtId="0" fontId="11" fillId="7" borderId="11" xfId="0" applyFont="1" applyFill="1" applyBorder="1" applyAlignment="1">
      <alignment horizontal="center" vertical="center" wrapText="1"/>
    </xf>
    <xf numFmtId="0" fontId="15" fillId="5" borderId="11"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22"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2"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5" fillId="2" borderId="1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11" borderId="37" xfId="0" applyFont="1" applyFill="1" applyBorder="1" applyAlignment="1" applyProtection="1">
      <alignment horizontal="center" vertical="center" wrapText="1"/>
      <protection locked="0"/>
    </xf>
    <xf numFmtId="0" fontId="15" fillId="11" borderId="27" xfId="0" applyFont="1" applyFill="1" applyBorder="1" applyAlignment="1" applyProtection="1">
      <alignment horizontal="center" vertical="center" wrapText="1"/>
      <protection locked="0"/>
    </xf>
    <xf numFmtId="0" fontId="15" fillId="11" borderId="54" xfId="0" applyFont="1" applyFill="1" applyBorder="1" applyAlignment="1" applyProtection="1">
      <alignment horizontal="center" vertical="center" wrapText="1"/>
      <protection locked="0"/>
    </xf>
    <xf numFmtId="0" fontId="15" fillId="11" borderId="8" xfId="0"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wrapText="1"/>
      <protection locked="0"/>
    </xf>
    <xf numFmtId="0" fontId="15" fillId="11" borderId="55" xfId="0" applyFont="1" applyFill="1" applyBorder="1" applyAlignment="1" applyProtection="1">
      <alignment horizontal="center" vertical="center" wrapText="1"/>
      <protection locked="0"/>
    </xf>
    <xf numFmtId="0" fontId="15" fillId="11" borderId="56" xfId="0" applyFont="1" applyFill="1" applyBorder="1" applyAlignment="1" applyProtection="1">
      <alignment horizontal="center" vertical="center" wrapText="1"/>
      <protection locked="0"/>
    </xf>
    <xf numFmtId="0" fontId="15" fillId="11" borderId="57" xfId="0" applyFont="1" applyFill="1" applyBorder="1" applyAlignment="1" applyProtection="1">
      <alignment horizontal="center" vertical="center" wrapText="1"/>
      <protection locked="0"/>
    </xf>
    <xf numFmtId="0" fontId="15" fillId="11" borderId="58" xfId="0" applyFont="1" applyFill="1" applyBorder="1" applyAlignment="1" applyProtection="1">
      <alignment horizontal="center" vertical="center" wrapText="1"/>
      <protection locked="0"/>
    </xf>
    <xf numFmtId="0" fontId="15" fillId="10" borderId="19" xfId="0" applyFont="1" applyFill="1" applyBorder="1" applyAlignment="1">
      <alignment horizontal="center" vertical="center"/>
    </xf>
    <xf numFmtId="0" fontId="15" fillId="10" borderId="20" xfId="0" applyFont="1" applyFill="1" applyBorder="1" applyAlignment="1">
      <alignment horizontal="center" vertical="center"/>
    </xf>
    <xf numFmtId="0" fontId="15" fillId="10" borderId="48" xfId="0" applyFont="1" applyFill="1" applyBorder="1" applyAlignment="1">
      <alignment horizontal="center" vertical="center"/>
    </xf>
    <xf numFmtId="0" fontId="14" fillId="11" borderId="33" xfId="0" applyFont="1" applyFill="1" applyBorder="1" applyAlignment="1">
      <alignment horizontal="center" vertical="center" wrapText="1"/>
    </xf>
    <xf numFmtId="0" fontId="14" fillId="11" borderId="4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5" fillId="11" borderId="6" xfId="0" applyFont="1" applyFill="1" applyBorder="1" applyAlignment="1">
      <alignment horizontal="center" vertical="center" wrapText="1"/>
    </xf>
    <xf numFmtId="0" fontId="15" fillId="11" borderId="50" xfId="0" applyFont="1" applyFill="1" applyBorder="1" applyAlignment="1">
      <alignment horizontal="center" vertical="center" wrapText="1"/>
    </xf>
    <xf numFmtId="0" fontId="14" fillId="11" borderId="35" xfId="0" applyFont="1" applyFill="1" applyBorder="1" applyAlignment="1">
      <alignment horizontal="center" vertical="center" wrapText="1"/>
    </xf>
    <xf numFmtId="0" fontId="14" fillId="11" borderId="26" xfId="0" applyFont="1" applyFill="1" applyBorder="1" applyAlignment="1">
      <alignment horizontal="center" vertical="center" wrapText="1"/>
    </xf>
    <xf numFmtId="0" fontId="14" fillId="11" borderId="52" xfId="0" applyFont="1" applyFill="1" applyBorder="1" applyAlignment="1">
      <alignment horizontal="center" vertical="center" wrapText="1"/>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47"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5" fillId="2" borderId="15" xfId="0" applyFont="1" applyFill="1" applyBorder="1" applyAlignment="1">
      <alignment horizontal="left" vertical="center" wrapText="1"/>
    </xf>
    <xf numFmtId="0" fontId="15" fillId="2" borderId="16" xfId="0" applyFont="1" applyFill="1" applyBorder="1" applyAlignment="1">
      <alignment horizontal="left" vertical="center" wrapText="1"/>
    </xf>
    <xf numFmtId="0" fontId="15" fillId="2" borderId="3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80">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66675</xdr:rowOff>
    </xdr:from>
    <xdr:to>
      <xdr:col>12</xdr:col>
      <xdr:colOff>31115</xdr:colOff>
      <xdr:row>56</xdr:row>
      <xdr:rowOff>67945</xdr:rowOff>
    </xdr:to>
    <xdr:pic>
      <xdr:nvPicPr>
        <xdr:cNvPr id="10" name="Obrázek 9">
          <a:extLst>
            <a:ext uri="{FF2B5EF4-FFF2-40B4-BE49-F238E27FC236}">
              <a16:creationId xmlns:a16="http://schemas.microsoft.com/office/drawing/2014/main" id="{4379D431-7CF9-4BA1-80F7-00616E260A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66700"/>
          <a:ext cx="7813040" cy="11002645"/>
        </a:xfrm>
        <a:prstGeom prst="rect">
          <a:avLst/>
        </a:prstGeom>
        <a:solidFill>
          <a:srgbClr val="FFFFFF"/>
        </a:solidFill>
        <a:ln>
          <a:noFill/>
        </a:ln>
      </xdr:spPr>
    </xdr:pic>
    <xdr:clientData/>
  </xdr:twoCellAnchor>
  <xdr:twoCellAnchor>
    <xdr:from>
      <xdr:col>3</xdr:col>
      <xdr:colOff>457200</xdr:colOff>
      <xdr:row>8</xdr:row>
      <xdr:rowOff>171450</xdr:rowOff>
    </xdr:from>
    <xdr:to>
      <xdr:col>8</xdr:col>
      <xdr:colOff>438150</xdr:colOff>
      <xdr:row>15</xdr:row>
      <xdr:rowOff>6350</xdr:rowOff>
    </xdr:to>
    <xdr:sp macro="" textlink="">
      <xdr:nvSpPr>
        <xdr:cNvPr id="11" name="Textové pole 2">
          <a:extLst>
            <a:ext uri="{FF2B5EF4-FFF2-40B4-BE49-F238E27FC236}">
              <a16:creationId xmlns:a16="http://schemas.microsoft.com/office/drawing/2014/main" id="{CF433A27-B043-4753-B3B3-FDBDE5349E01}"/>
            </a:ext>
          </a:extLst>
        </xdr:cNvPr>
        <xdr:cNvSpPr txBox="1">
          <a:spLocks noChangeArrowheads="1"/>
        </xdr:cNvSpPr>
      </xdr:nvSpPr>
      <xdr:spPr bwMode="auto">
        <a:xfrm>
          <a:off x="2514600" y="1771650"/>
          <a:ext cx="3409950" cy="1235075"/>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Ministerstvo průmyslu a obchodu</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České republiky</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Sekce fondů EU – Řídicí orgán OP TAK</a:t>
          </a: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3</xdr:col>
      <xdr:colOff>142875</xdr:colOff>
      <xdr:row>22</xdr:row>
      <xdr:rowOff>76200</xdr:rowOff>
    </xdr:from>
    <xdr:to>
      <xdr:col>9</xdr:col>
      <xdr:colOff>219075</xdr:colOff>
      <xdr:row>36</xdr:row>
      <xdr:rowOff>85725</xdr:rowOff>
    </xdr:to>
    <xdr:sp macro="" textlink="">
      <xdr:nvSpPr>
        <xdr:cNvPr id="13" name="Textové pole 2">
          <a:extLst>
            <a:ext uri="{FF2B5EF4-FFF2-40B4-BE49-F238E27FC236}">
              <a16:creationId xmlns:a16="http://schemas.microsoft.com/office/drawing/2014/main" id="{8D656781-D2D2-4093-8553-CA47849028CB}"/>
            </a:ext>
          </a:extLst>
        </xdr:cNvPr>
        <xdr:cNvSpPr txBox="1">
          <a:spLocks noChangeArrowheads="1"/>
        </xdr:cNvSpPr>
      </xdr:nvSpPr>
      <xdr:spPr bwMode="auto">
        <a:xfrm>
          <a:off x="2200275" y="4476750"/>
          <a:ext cx="4191000" cy="28098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FORMULÁŘ</a:t>
          </a:r>
          <a:r>
            <a:rPr lang="cs-CZ" sz="1400" b="1" baseline="0">
              <a:solidFill>
                <a:srgbClr val="000000"/>
              </a:solidFill>
              <a:effectLst/>
              <a:latin typeface="Calibri" panose="020F0502020204030204" pitchFamily="34" charset="0"/>
              <a:cs typeface="Calibri" panose="020F0502020204030204" pitchFamily="34" charset="0"/>
            </a:rPr>
            <a:t> PRO POSOUZENÍ PODNIKU V OBTÍŽÍCH </a:t>
          </a:r>
        </a:p>
        <a:p>
          <a:pPr algn="ctr">
            <a:lnSpc>
              <a:spcPct val="115000"/>
            </a:lnSpc>
            <a:spcBef>
              <a:spcPts val="600"/>
            </a:spcBef>
            <a:spcAft>
              <a:spcPts val="600"/>
            </a:spcAft>
          </a:pPr>
          <a:r>
            <a:rPr lang="cs-CZ" sz="1400" b="1" baseline="0">
              <a:solidFill>
                <a:srgbClr val="000000"/>
              </a:solidFill>
              <a:effectLst/>
              <a:latin typeface="Calibri" panose="020F0502020204030204" pitchFamily="34" charset="0"/>
              <a:cs typeface="Calibri" panose="020F0502020204030204" pitchFamily="34" charset="0"/>
            </a:rPr>
            <a:t>Formulář je převzat od MMR a jedná se o Přílohu č. 5 – Výpočtové tabulky Metodického pokynu k ověřování podniku v obtížích při implementaci fondů EU (MP PvO)</a:t>
          </a:r>
        </a:p>
        <a:p>
          <a:pPr algn="ctr">
            <a:lnSpc>
              <a:spcPct val="115000"/>
            </a:lnSpc>
            <a:spcBef>
              <a:spcPts val="600"/>
            </a:spcBef>
            <a:spcAft>
              <a:spcPts val="600"/>
            </a:spcAft>
          </a:pPr>
          <a:r>
            <a:rPr lang="cs-CZ" sz="1400" b="1">
              <a:effectLst/>
            </a:rPr>
            <a:t>MP PvO a jeho přílohy obsahují detailní informace k ověřování PvO a doporučujeme jejich nastudování.</a:t>
          </a:r>
        </a:p>
        <a:p>
          <a:pPr algn="ctr">
            <a:lnSpc>
              <a:spcPct val="115000"/>
            </a:lnSpc>
            <a:spcBef>
              <a:spcPts val="600"/>
            </a:spcBef>
            <a:spcAft>
              <a:spcPts val="600"/>
            </a:spcAft>
          </a:pP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editAs="oneCell">
    <xdr:from>
      <xdr:col>1</xdr:col>
      <xdr:colOff>95250</xdr:colOff>
      <xdr:row>2</xdr:row>
      <xdr:rowOff>95250</xdr:rowOff>
    </xdr:from>
    <xdr:to>
      <xdr:col>3</xdr:col>
      <xdr:colOff>670983</xdr:colOff>
      <xdr:row>4</xdr:row>
      <xdr:rowOff>130387</xdr:rowOff>
    </xdr:to>
    <xdr:pic>
      <xdr:nvPicPr>
        <xdr:cNvPr id="14" name="Obrázek 13">
          <a:extLst>
            <a:ext uri="{FF2B5EF4-FFF2-40B4-BE49-F238E27FC236}">
              <a16:creationId xmlns:a16="http://schemas.microsoft.com/office/drawing/2014/main" id="{F51DCB23-AB81-45C5-9316-1CFB455E96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1050" y="495300"/>
          <a:ext cx="1947333" cy="435187"/>
        </a:xfrm>
        <a:prstGeom prst="rect">
          <a:avLst/>
        </a:prstGeom>
        <a:noFill/>
        <a:ln>
          <a:noFill/>
        </a:ln>
      </xdr:spPr>
    </xdr:pic>
    <xdr:clientData/>
  </xdr:twoCellAnchor>
  <xdr:twoCellAnchor editAs="oneCell">
    <xdr:from>
      <xdr:col>6</xdr:col>
      <xdr:colOff>600075</xdr:colOff>
      <xdr:row>2</xdr:row>
      <xdr:rowOff>85725</xdr:rowOff>
    </xdr:from>
    <xdr:to>
      <xdr:col>11</xdr:col>
      <xdr:colOff>400050</xdr:colOff>
      <xdr:row>4</xdr:row>
      <xdr:rowOff>151566</xdr:rowOff>
    </xdr:to>
    <xdr:pic>
      <xdr:nvPicPr>
        <xdr:cNvPr id="15" name="Obrázek 14">
          <a:extLst>
            <a:ext uri="{FF2B5EF4-FFF2-40B4-BE49-F238E27FC236}">
              <a16:creationId xmlns:a16="http://schemas.microsoft.com/office/drawing/2014/main" id="{30D60C2C-DC88-431A-80F1-C4FF4F80B6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485775"/>
          <a:ext cx="3228975" cy="465891"/>
        </a:xfrm>
        <a:prstGeom prst="rect">
          <a:avLst/>
        </a:prstGeom>
      </xdr:spPr>
    </xdr:pic>
    <xdr:clientData/>
  </xdr:twoCellAnchor>
  <xdr:twoCellAnchor>
    <xdr:from>
      <xdr:col>5</xdr:col>
      <xdr:colOff>19050</xdr:colOff>
      <xdr:row>15</xdr:row>
      <xdr:rowOff>76200</xdr:rowOff>
    </xdr:from>
    <xdr:to>
      <xdr:col>7</xdr:col>
      <xdr:colOff>228600</xdr:colOff>
      <xdr:row>17</xdr:row>
      <xdr:rowOff>38100</xdr:rowOff>
    </xdr:to>
    <xdr:sp macro="" textlink="">
      <xdr:nvSpPr>
        <xdr:cNvPr id="4" name="TextovéPole 3">
          <a:extLst>
            <a:ext uri="{FF2B5EF4-FFF2-40B4-BE49-F238E27FC236}">
              <a16:creationId xmlns:a16="http://schemas.microsoft.com/office/drawing/2014/main" id="{53C1C121-6282-4798-B685-2B61ACE7AFEB}"/>
            </a:ext>
          </a:extLst>
        </xdr:cNvPr>
        <xdr:cNvSpPr txBox="1"/>
      </xdr:nvSpPr>
      <xdr:spPr>
        <a:xfrm>
          <a:off x="3448050" y="3076575"/>
          <a:ext cx="1581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Platnost od: 15.8.2022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37</xdr:row>
      <xdr:rowOff>184006</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357"/>
          <a:ext cx="8591547" cy="732564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a:t>
          </a:r>
          <a:r>
            <a:rPr lang="cs-CZ" sz="1100">
              <a:solidFill>
                <a:srgbClr val="00B050"/>
              </a:solidFill>
            </a:rPr>
            <a:t>list "</a:t>
          </a:r>
          <a:r>
            <a:rPr lang="cs-CZ" sz="1100" baseline="0">
              <a:solidFill>
                <a:srgbClr val="00B050"/>
              </a:solidFill>
            </a:rPr>
            <a:t>skupina podniků", </a:t>
          </a:r>
          <a:r>
            <a:rPr lang="cs-CZ" sz="1100" baseline="0">
              <a:solidFill>
                <a:sysClr val="windowText" lastClr="000000"/>
              </a:solidFill>
            </a:rPr>
            <a:t>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122467</xdr:colOff>
      <xdr:row>1</xdr:row>
      <xdr:rowOff>13607</xdr:rowOff>
    </xdr:from>
    <xdr:to>
      <xdr:col>2</xdr:col>
      <xdr:colOff>136071</xdr:colOff>
      <xdr:row>3</xdr:row>
      <xdr:rowOff>392813</xdr:rowOff>
    </xdr:to>
    <xdr:pic>
      <xdr:nvPicPr>
        <xdr:cNvPr id="7" name="Obrázek 6">
          <a:extLst>
            <a:ext uri="{FF2B5EF4-FFF2-40B4-BE49-F238E27FC236}">
              <a16:creationId xmlns:a16="http://schemas.microsoft.com/office/drawing/2014/main" id="{995AC72D-C395-4402-A9A0-97F37DFCA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7" y="217714"/>
          <a:ext cx="3524247" cy="787420"/>
        </a:xfrm>
        <a:prstGeom prst="rect">
          <a:avLst/>
        </a:prstGeom>
      </xdr:spPr>
    </xdr:pic>
    <xdr:clientData/>
  </xdr:twoCellAnchor>
  <xdr:twoCellAnchor editAs="oneCell">
    <xdr:from>
      <xdr:col>7</xdr:col>
      <xdr:colOff>163288</xdr:colOff>
      <xdr:row>1</xdr:row>
      <xdr:rowOff>40820</xdr:rowOff>
    </xdr:from>
    <xdr:to>
      <xdr:col>10</xdr:col>
      <xdr:colOff>2122717</xdr:colOff>
      <xdr:row>3</xdr:row>
      <xdr:rowOff>422639</xdr:rowOff>
    </xdr:to>
    <xdr:pic>
      <xdr:nvPicPr>
        <xdr:cNvPr id="9" name="Obrázek 8">
          <a:extLst>
            <a:ext uri="{FF2B5EF4-FFF2-40B4-BE49-F238E27FC236}">
              <a16:creationId xmlns:a16="http://schemas.microsoft.com/office/drawing/2014/main" id="{A4E3BF08-9CF9-42CC-A252-34BE0AC44D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7652" y="248638"/>
          <a:ext cx="5526974" cy="797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225602</xdr:colOff>
      <xdr:row>0</xdr:row>
      <xdr:rowOff>63278</xdr:rowOff>
    </xdr:from>
    <xdr:to>
      <xdr:col>5</xdr:col>
      <xdr:colOff>1162917</xdr:colOff>
      <xdr:row>2</xdr:row>
      <xdr:rowOff>128961</xdr:rowOff>
    </xdr:to>
    <xdr:pic>
      <xdr:nvPicPr>
        <xdr:cNvPr id="3" name="Obrázek 2">
          <a:extLst>
            <a:ext uri="{FF2B5EF4-FFF2-40B4-BE49-F238E27FC236}">
              <a16:creationId xmlns:a16="http://schemas.microsoft.com/office/drawing/2014/main" id="{5C7C9439-A25C-4E65-9C55-A6C5D453B0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63511" y="513551"/>
          <a:ext cx="2876951" cy="412046"/>
        </a:xfrm>
        <a:prstGeom prst="rect">
          <a:avLst/>
        </a:prstGeom>
      </xdr:spPr>
    </xdr:pic>
    <xdr:clientData/>
  </xdr:twoCellAnchor>
  <xdr:twoCellAnchor editAs="oneCell">
    <xdr:from>
      <xdr:col>1</xdr:col>
      <xdr:colOff>16121</xdr:colOff>
      <xdr:row>0</xdr:row>
      <xdr:rowOff>58816</xdr:rowOff>
    </xdr:from>
    <xdr:to>
      <xdr:col>1</xdr:col>
      <xdr:colOff>1952626</xdr:colOff>
      <xdr:row>2</xdr:row>
      <xdr:rowOff>156859</xdr:rowOff>
    </xdr:to>
    <xdr:pic>
      <xdr:nvPicPr>
        <xdr:cNvPr id="5" name="Obrázek 4">
          <a:extLst>
            <a:ext uri="{FF2B5EF4-FFF2-40B4-BE49-F238E27FC236}">
              <a16:creationId xmlns:a16="http://schemas.microsoft.com/office/drawing/2014/main" id="{4DDD6030-9810-4628-9FF4-A57B68563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2485" y="509089"/>
          <a:ext cx="1936505" cy="4444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20109</xdr:colOff>
      <xdr:row>1</xdr:row>
      <xdr:rowOff>38100</xdr:rowOff>
    </xdr:from>
    <xdr:to>
      <xdr:col>1</xdr:col>
      <xdr:colOff>2062691</xdr:colOff>
      <xdr:row>2</xdr:row>
      <xdr:rowOff>305030</xdr:rowOff>
    </xdr:to>
    <xdr:pic>
      <xdr:nvPicPr>
        <xdr:cNvPr id="4" name="Obrázek 3">
          <a:extLst>
            <a:ext uri="{FF2B5EF4-FFF2-40B4-BE49-F238E27FC236}">
              <a16:creationId xmlns:a16="http://schemas.microsoft.com/office/drawing/2014/main" id="{257367AD-0650-4CA9-B883-D263F397B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3009" y="38100"/>
          <a:ext cx="2042582" cy="457430"/>
        </a:xfrm>
        <a:prstGeom prst="rect">
          <a:avLst/>
        </a:prstGeom>
      </xdr:spPr>
    </xdr:pic>
    <xdr:clientData/>
  </xdr:twoCellAnchor>
  <xdr:twoCellAnchor editAs="oneCell">
    <xdr:from>
      <xdr:col>3</xdr:col>
      <xdr:colOff>136525</xdr:colOff>
      <xdr:row>1</xdr:row>
      <xdr:rowOff>73025</xdr:rowOff>
    </xdr:from>
    <xdr:to>
      <xdr:col>5</xdr:col>
      <xdr:colOff>1168907</xdr:colOff>
      <xdr:row>2</xdr:row>
      <xdr:rowOff>296334</xdr:rowOff>
    </xdr:to>
    <xdr:pic>
      <xdr:nvPicPr>
        <xdr:cNvPr id="6" name="Obrázek 5">
          <a:extLst>
            <a:ext uri="{FF2B5EF4-FFF2-40B4-BE49-F238E27FC236}">
              <a16:creationId xmlns:a16="http://schemas.microsoft.com/office/drawing/2014/main" id="{AE6DEBC5-3F4D-4C0C-9AF0-C9B19B23AC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4825" y="254000"/>
          <a:ext cx="2861182" cy="41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42334</xdr:colOff>
      <xdr:row>1</xdr:row>
      <xdr:rowOff>109009</xdr:rowOff>
    </xdr:from>
    <xdr:to>
      <xdr:col>1</xdr:col>
      <xdr:colOff>2200276</xdr:colOff>
      <xdr:row>1</xdr:row>
      <xdr:rowOff>596747</xdr:rowOff>
    </xdr:to>
    <xdr:pic>
      <xdr:nvPicPr>
        <xdr:cNvPr id="6" name="Obrázek 5">
          <a:extLst>
            <a:ext uri="{FF2B5EF4-FFF2-40B4-BE49-F238E27FC236}">
              <a16:creationId xmlns:a16="http://schemas.microsoft.com/office/drawing/2014/main" id="{3289A9CC-C744-451A-ADA7-075E4FFEA4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234" y="509059"/>
          <a:ext cx="2157942" cy="487738"/>
        </a:xfrm>
        <a:prstGeom prst="rect">
          <a:avLst/>
        </a:prstGeom>
      </xdr:spPr>
    </xdr:pic>
    <xdr:clientData/>
  </xdr:twoCellAnchor>
  <xdr:twoCellAnchor editAs="oneCell">
    <xdr:from>
      <xdr:col>3</xdr:col>
      <xdr:colOff>26458</xdr:colOff>
      <xdr:row>1</xdr:row>
      <xdr:rowOff>220131</xdr:rowOff>
    </xdr:from>
    <xdr:to>
      <xdr:col>5</xdr:col>
      <xdr:colOff>1074922</xdr:colOff>
      <xdr:row>1</xdr:row>
      <xdr:rowOff>657224</xdr:rowOff>
    </xdr:to>
    <xdr:pic>
      <xdr:nvPicPr>
        <xdr:cNvPr id="7" name="Obrázek 6">
          <a:extLst>
            <a:ext uri="{FF2B5EF4-FFF2-40B4-BE49-F238E27FC236}">
              <a16:creationId xmlns:a16="http://schemas.microsoft.com/office/drawing/2014/main" id="{B5525EBD-9FA2-45C3-98FD-3F2043970F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5258" y="620181"/>
          <a:ext cx="2991564" cy="437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51859</xdr:colOff>
      <xdr:row>0</xdr:row>
      <xdr:rowOff>47625</xdr:rowOff>
    </xdr:from>
    <xdr:to>
      <xdr:col>1</xdr:col>
      <xdr:colOff>2205567</xdr:colOff>
      <xdr:row>0</xdr:row>
      <xdr:rowOff>535363</xdr:rowOff>
    </xdr:to>
    <xdr:pic>
      <xdr:nvPicPr>
        <xdr:cNvPr id="2" name="Obrázek 1">
          <a:extLst>
            <a:ext uri="{FF2B5EF4-FFF2-40B4-BE49-F238E27FC236}">
              <a16:creationId xmlns:a16="http://schemas.microsoft.com/office/drawing/2014/main" id="{F6FE9025-CA9F-44BC-A7B4-D481AFA290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4759" y="47625"/>
          <a:ext cx="2153708" cy="487738"/>
        </a:xfrm>
        <a:prstGeom prst="rect">
          <a:avLst/>
        </a:prstGeom>
      </xdr:spPr>
    </xdr:pic>
    <xdr:clientData/>
  </xdr:twoCellAnchor>
  <xdr:twoCellAnchor editAs="oneCell">
    <xdr:from>
      <xdr:col>3</xdr:col>
      <xdr:colOff>26458</xdr:colOff>
      <xdr:row>0</xdr:row>
      <xdr:rowOff>93131</xdr:rowOff>
    </xdr:from>
    <xdr:to>
      <xdr:col>6</xdr:col>
      <xdr:colOff>21168</xdr:colOff>
      <xdr:row>0</xdr:row>
      <xdr:rowOff>535003</xdr:rowOff>
    </xdr:to>
    <xdr:pic>
      <xdr:nvPicPr>
        <xdr:cNvPr id="3" name="Obrázek 2">
          <a:extLst>
            <a:ext uri="{FF2B5EF4-FFF2-40B4-BE49-F238E27FC236}">
              <a16:creationId xmlns:a16="http://schemas.microsoft.com/office/drawing/2014/main" id="{D85A015E-64A6-4260-82C7-AC27B78C4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46208" y="336548"/>
          <a:ext cx="3010960" cy="4418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42334</xdr:colOff>
      <xdr:row>0</xdr:row>
      <xdr:rowOff>66675</xdr:rowOff>
    </xdr:from>
    <xdr:to>
      <xdr:col>1</xdr:col>
      <xdr:colOff>2196042</xdr:colOff>
      <xdr:row>0</xdr:row>
      <xdr:rowOff>554413</xdr:rowOff>
    </xdr:to>
    <xdr:pic>
      <xdr:nvPicPr>
        <xdr:cNvPr id="2" name="Obrázek 1">
          <a:extLst>
            <a:ext uri="{FF2B5EF4-FFF2-40B4-BE49-F238E27FC236}">
              <a16:creationId xmlns:a16="http://schemas.microsoft.com/office/drawing/2014/main" id="{34B7C342-5588-4467-BC2E-846AD6B07A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234" y="133350"/>
          <a:ext cx="2153708" cy="487738"/>
        </a:xfrm>
        <a:prstGeom prst="rect">
          <a:avLst/>
        </a:prstGeom>
      </xdr:spPr>
    </xdr:pic>
    <xdr:clientData/>
  </xdr:twoCellAnchor>
  <xdr:twoCellAnchor editAs="oneCell">
    <xdr:from>
      <xdr:col>3</xdr:col>
      <xdr:colOff>502708</xdr:colOff>
      <xdr:row>0</xdr:row>
      <xdr:rowOff>121706</xdr:rowOff>
    </xdr:from>
    <xdr:to>
      <xdr:col>5</xdr:col>
      <xdr:colOff>1154643</xdr:colOff>
      <xdr:row>0</xdr:row>
      <xdr:rowOff>563578</xdr:rowOff>
    </xdr:to>
    <xdr:pic>
      <xdr:nvPicPr>
        <xdr:cNvPr id="3" name="Obrázek 2">
          <a:extLst>
            <a:ext uri="{FF2B5EF4-FFF2-40B4-BE49-F238E27FC236}">
              <a16:creationId xmlns:a16="http://schemas.microsoft.com/office/drawing/2014/main" id="{CB21660A-6985-412A-AF55-71BB55060C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1008" y="188381"/>
          <a:ext cx="3004610" cy="4418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10" Type="http://schemas.openxmlformats.org/officeDocument/2006/relationships/drawing" Target="../drawings/drawing3.xm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03B4F-6D56-44A8-88BF-88C856C02E43}">
  <dimension ref="A1"/>
  <sheetViews>
    <sheetView tabSelected="1" workbookViewId="0">
      <selection activeCell="O18" sqref="O18"/>
    </sheetView>
  </sheetViews>
  <sheetFormatPr defaultRowHeight="15.7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topLeftCell="A7" zoomScaleNormal="100" workbookViewId="0">
      <selection activeCell="H20" sqref="H20"/>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258" t="s">
        <v>100</v>
      </c>
      <c r="C4" s="259"/>
      <c r="D4" s="260"/>
      <c r="E4" s="260"/>
      <c r="F4" s="261"/>
      <c r="G4" s="5"/>
    </row>
    <row r="5" spans="1:11" ht="17.25" customHeight="1" x14ac:dyDescent="0.25">
      <c r="B5" s="274" t="s">
        <v>1</v>
      </c>
      <c r="C5" s="275"/>
      <c r="D5" s="272"/>
      <c r="E5" s="272"/>
      <c r="F5" s="273"/>
      <c r="G5" s="8"/>
    </row>
    <row r="6" spans="1:11" ht="17.25" customHeight="1" x14ac:dyDescent="0.25">
      <c r="B6" s="274" t="s">
        <v>2</v>
      </c>
      <c r="C6" s="275"/>
      <c r="D6" s="272"/>
      <c r="E6" s="272"/>
      <c r="F6" s="273"/>
      <c r="G6" s="8"/>
    </row>
    <row r="7" spans="1:11" ht="17.25" customHeight="1" x14ac:dyDescent="0.25">
      <c r="B7" s="274" t="s">
        <v>3</v>
      </c>
      <c r="C7" s="275"/>
      <c r="D7" s="278"/>
      <c r="E7" s="278"/>
      <c r="F7" s="279"/>
      <c r="G7" s="9"/>
    </row>
    <row r="8" spans="1:11" ht="17.25" customHeight="1" thickBot="1" x14ac:dyDescent="0.3">
      <c r="B8" s="262" t="s">
        <v>4</v>
      </c>
      <c r="C8" s="263"/>
      <c r="D8" s="280"/>
      <c r="E8" s="280"/>
      <c r="F8" s="281"/>
    </row>
    <row r="9" spans="1:11" ht="9.9499999999999993" customHeight="1" thickBot="1" x14ac:dyDescent="0.3">
      <c r="C9" s="10"/>
      <c r="J9" s="11"/>
      <c r="K9" s="3"/>
    </row>
    <row r="10" spans="1:11" ht="17.25" customHeight="1" x14ac:dyDescent="0.25">
      <c r="B10" s="258" t="s">
        <v>109</v>
      </c>
      <c r="C10" s="259"/>
      <c r="D10" s="260" t="s">
        <v>79</v>
      </c>
      <c r="E10" s="260"/>
      <c r="F10" s="261"/>
      <c r="K10" s="3"/>
    </row>
    <row r="11" spans="1:11" ht="33" customHeight="1" x14ac:dyDescent="0.25">
      <c r="B11" s="270" t="s">
        <v>291</v>
      </c>
      <c r="C11" s="271"/>
      <c r="D11" s="272" t="s">
        <v>79</v>
      </c>
      <c r="E11" s="272"/>
      <c r="F11" s="273"/>
      <c r="K11" s="3"/>
    </row>
    <row r="12" spans="1:11" ht="17.25" customHeight="1" x14ac:dyDescent="0.25">
      <c r="B12" s="274" t="s">
        <v>98</v>
      </c>
      <c r="C12" s="275"/>
      <c r="D12" s="272" t="s">
        <v>79</v>
      </c>
      <c r="E12" s="272"/>
      <c r="F12" s="273"/>
      <c r="K12" s="3"/>
    </row>
    <row r="13" spans="1:11" ht="33.950000000000003" customHeight="1" x14ac:dyDescent="0.25">
      <c r="B13" s="274" t="s">
        <v>277</v>
      </c>
      <c r="C13" s="275"/>
      <c r="D13" s="272" t="s">
        <v>79</v>
      </c>
      <c r="E13" s="272"/>
      <c r="F13" s="273"/>
      <c r="K13" s="3"/>
    </row>
    <row r="14" spans="1:11" ht="17.25" customHeight="1" x14ac:dyDescent="0.25">
      <c r="B14" s="274" t="s">
        <v>99</v>
      </c>
      <c r="C14" s="275"/>
      <c r="D14" s="272" t="s">
        <v>212</v>
      </c>
      <c r="E14" s="272"/>
      <c r="F14" s="273"/>
      <c r="K14" s="3"/>
    </row>
    <row r="15" spans="1:11" ht="33" customHeight="1" thickBot="1" x14ac:dyDescent="0.3">
      <c r="B15" s="262" t="s">
        <v>144</v>
      </c>
      <c r="C15" s="263"/>
      <c r="D15" s="264" t="s">
        <v>79</v>
      </c>
      <c r="E15" s="264"/>
      <c r="F15" s="265"/>
      <c r="K15" s="3"/>
    </row>
    <row r="16" spans="1:11" ht="20.25" customHeight="1" thickBot="1" x14ac:dyDescent="0.3">
      <c r="K16" s="3"/>
    </row>
    <row r="17" spans="1:11" ht="20.25" customHeight="1" thickBot="1" x14ac:dyDescent="0.3">
      <c r="A17" s="7" t="s">
        <v>94</v>
      </c>
      <c r="B17" s="266" t="s">
        <v>112</v>
      </c>
      <c r="C17" s="267"/>
      <c r="D17" s="268"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9"/>
      <c r="F17" s="342" t="s">
        <v>309</v>
      </c>
      <c r="G17" s="343"/>
      <c r="K17" s="3"/>
    </row>
    <row r="18" spans="1:11" ht="8.25" customHeight="1" thickBot="1" x14ac:dyDescent="0.3">
      <c r="K18" s="3"/>
    </row>
    <row r="19" spans="1:11" ht="20.25" customHeight="1" x14ac:dyDescent="0.25">
      <c r="B19" s="258" t="s">
        <v>298</v>
      </c>
      <c r="C19" s="297" t="s">
        <v>69</v>
      </c>
      <c r="D19" s="293" t="s">
        <v>72</v>
      </c>
      <c r="E19" s="29" t="str">
        <f>IF(OR(D17="kritéria A,C,D,E",D17="kritéria A,C,D"),"RELEVANTNÍ","NERELEVANTNÍ")</f>
        <v>NERELEVANTNÍ</v>
      </c>
      <c r="K19" s="3"/>
    </row>
    <row r="20" spans="1:11" s="6" customFormat="1" ht="20.25" customHeight="1" x14ac:dyDescent="0.25">
      <c r="A20" s="1"/>
      <c r="B20" s="274"/>
      <c r="C20" s="298"/>
      <c r="D20" s="294"/>
      <c r="E20" s="30" t="str">
        <f>IF($D$8&gt;1,$D$8,"")</f>
        <v/>
      </c>
    </row>
    <row r="21" spans="1:11" s="6" customFormat="1" ht="17.25" customHeight="1" x14ac:dyDescent="0.25">
      <c r="A21" s="1"/>
      <c r="B21" s="31" t="s">
        <v>19</v>
      </c>
      <c r="C21" s="330" t="s">
        <v>247</v>
      </c>
      <c r="D21" s="331"/>
      <c r="E21" s="32"/>
    </row>
    <row r="22" spans="1:11" ht="17.25" customHeight="1" x14ac:dyDescent="0.25">
      <c r="B22" s="31" t="s">
        <v>34</v>
      </c>
      <c r="C22" s="330" t="s">
        <v>244</v>
      </c>
      <c r="D22" s="331"/>
      <c r="E22" s="32"/>
      <c r="K22" s="3"/>
    </row>
    <row r="23" spans="1:11" ht="17.25" customHeight="1" x14ac:dyDescent="0.25">
      <c r="B23" s="31" t="s">
        <v>80</v>
      </c>
      <c r="C23" s="330" t="s">
        <v>267</v>
      </c>
      <c r="D23" s="331"/>
      <c r="E23" s="32"/>
      <c r="K23" s="3"/>
    </row>
    <row r="24" spans="1:11" ht="17.25" customHeight="1" thickBot="1" x14ac:dyDescent="0.3">
      <c r="B24" s="301" t="s">
        <v>18</v>
      </c>
      <c r="C24" s="302"/>
      <c r="D24" s="303"/>
      <c r="E24" s="33" t="str">
        <f>IF(E21&lt;((E22+E23)/2),"Ano","Ne")</f>
        <v>Ne</v>
      </c>
      <c r="K24" s="3"/>
    </row>
    <row r="25" spans="1:11" ht="9.9499999999999993" customHeight="1" thickBot="1" x14ac:dyDescent="0.3">
      <c r="D25" s="1"/>
      <c r="E25" s="1"/>
      <c r="K25" s="3"/>
    </row>
    <row r="26" spans="1:11" s="5" customFormat="1" ht="20.25" customHeight="1" x14ac:dyDescent="0.25">
      <c r="A26" s="1"/>
      <c r="B26" s="295" t="s">
        <v>299</v>
      </c>
      <c r="C26" s="293" t="s">
        <v>69</v>
      </c>
      <c r="D26" s="293" t="s">
        <v>72</v>
      </c>
      <c r="E26" s="29" t="str">
        <f>IF(OR(D17="kritéria B,C,D,E",D17="kritéria B,C,D"),"RELEVANTNÍ","NERELEVANTNÍ")</f>
        <v>NERELEVANTNÍ</v>
      </c>
      <c r="F26" s="2"/>
      <c r="G26" s="4"/>
      <c r="K26" s="3"/>
    </row>
    <row r="27" spans="1:11" s="5" customFormat="1" ht="20.25" customHeight="1" x14ac:dyDescent="0.25">
      <c r="A27" s="1"/>
      <c r="B27" s="296"/>
      <c r="C27" s="294"/>
      <c r="D27" s="294"/>
      <c r="E27" s="30" t="str">
        <f>IF($D$8&gt;1,$D$8,"")</f>
        <v/>
      </c>
      <c r="F27" s="2"/>
      <c r="G27" s="4"/>
      <c r="K27" s="3"/>
    </row>
    <row r="28" spans="1:11" s="5" customFormat="1" ht="17.25" customHeight="1" x14ac:dyDescent="0.25">
      <c r="A28" s="1"/>
      <c r="B28" s="31" t="s">
        <v>19</v>
      </c>
      <c r="C28" s="335" t="s">
        <v>247</v>
      </c>
      <c r="D28" s="336"/>
      <c r="E28" s="32"/>
      <c r="F28" s="2"/>
      <c r="G28" s="4"/>
      <c r="K28" s="3"/>
    </row>
    <row r="29" spans="1:11" s="5" customFormat="1" ht="17.25" customHeight="1" x14ac:dyDescent="0.25">
      <c r="A29" s="1"/>
      <c r="B29" s="31" t="s">
        <v>14</v>
      </c>
      <c r="C29" s="335" t="s">
        <v>283</v>
      </c>
      <c r="D29" s="336"/>
      <c r="E29" s="32"/>
      <c r="F29" s="2"/>
      <c r="G29" s="4"/>
      <c r="K29" s="3"/>
    </row>
    <row r="30" spans="1:11" s="5" customFormat="1" ht="17.25" customHeight="1" x14ac:dyDescent="0.25">
      <c r="A30" s="1"/>
      <c r="B30" s="31" t="s">
        <v>16</v>
      </c>
      <c r="C30" s="335" t="s">
        <v>253</v>
      </c>
      <c r="D30" s="336"/>
      <c r="E30" s="32"/>
      <c r="F30" s="2"/>
      <c r="G30" s="4"/>
      <c r="K30" s="3"/>
    </row>
    <row r="31" spans="1:11" s="5" customFormat="1" ht="17.25" customHeight="1" thickBot="1" x14ac:dyDescent="0.3">
      <c r="A31" s="1"/>
      <c r="B31" s="299" t="s">
        <v>21</v>
      </c>
      <c r="C31" s="300"/>
      <c r="D31" s="300"/>
      <c r="E31" s="33" t="str">
        <f>IF(AND((E29+E30)&gt;0,E28&gt;0),"Ne",(IF((ABS(E29+E30))&gt;((E28-(ABS(E29+E30)))/2),"Ano","Ne")))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133</v>
      </c>
      <c r="C33" s="257" t="s">
        <v>69</v>
      </c>
      <c r="D33" s="257"/>
      <c r="E33" s="29" t="s">
        <v>52</v>
      </c>
      <c r="F33" s="2"/>
      <c r="G33" s="4"/>
      <c r="K33" s="3"/>
    </row>
    <row r="34" spans="1:11" s="5" customFormat="1" ht="17.25" customHeight="1" x14ac:dyDescent="0.25">
      <c r="A34" s="1"/>
      <c r="B34" s="73" t="s">
        <v>292</v>
      </c>
      <c r="C34" s="252" t="s">
        <v>71</v>
      </c>
      <c r="D34" s="252"/>
      <c r="E34" s="40" t="s">
        <v>79</v>
      </c>
      <c r="F34" s="340" t="s">
        <v>305</v>
      </c>
      <c r="G34" s="341"/>
      <c r="K34" s="3"/>
    </row>
    <row r="35" spans="1:11" s="5" customFormat="1" ht="29.1" customHeight="1" x14ac:dyDescent="0.25">
      <c r="A35" s="1"/>
      <c r="B35" s="73" t="s">
        <v>293</v>
      </c>
      <c r="C35" s="252" t="s">
        <v>77</v>
      </c>
      <c r="D35" s="252"/>
      <c r="E35" s="40" t="s">
        <v>79</v>
      </c>
      <c r="F35" s="340"/>
      <c r="G35" s="341"/>
      <c r="K35" s="3"/>
    </row>
    <row r="36" spans="1:11" s="5" customFormat="1" ht="17.25" customHeight="1" thickBot="1" x14ac:dyDescent="0.3">
      <c r="A36" s="1"/>
      <c r="B36" s="243" t="s">
        <v>23</v>
      </c>
      <c r="C36" s="244"/>
      <c r="D36" s="244"/>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134</v>
      </c>
      <c r="C38" s="257" t="s">
        <v>69</v>
      </c>
      <c r="D38" s="257"/>
      <c r="E38" s="29" t="s">
        <v>52</v>
      </c>
      <c r="F38" s="2"/>
      <c r="G38" s="4"/>
      <c r="K38" s="3"/>
    </row>
    <row r="39" spans="1:11" s="5" customFormat="1" ht="32.25" customHeight="1" x14ac:dyDescent="0.25">
      <c r="A39" s="1"/>
      <c r="B39" s="73" t="s">
        <v>210</v>
      </c>
      <c r="C39" s="252" t="s">
        <v>77</v>
      </c>
      <c r="D39" s="252"/>
      <c r="E39" s="40" t="s">
        <v>79</v>
      </c>
      <c r="F39" s="2"/>
      <c r="G39" s="4"/>
      <c r="K39" s="3"/>
    </row>
    <row r="40" spans="1:11" s="5" customFormat="1" ht="32.25" customHeight="1" x14ac:dyDescent="0.25">
      <c r="A40" s="1"/>
      <c r="B40" s="73" t="s">
        <v>211</v>
      </c>
      <c r="C40" s="252" t="s">
        <v>77</v>
      </c>
      <c r="D40" s="252"/>
      <c r="E40" s="40" t="s">
        <v>79</v>
      </c>
      <c r="F40" s="2"/>
      <c r="G40" s="4"/>
      <c r="K40" s="3"/>
    </row>
    <row r="41" spans="1:11" s="5" customFormat="1" ht="17.25" customHeight="1" thickBot="1" x14ac:dyDescent="0.3">
      <c r="A41" s="1"/>
      <c r="B41" s="243" t="s">
        <v>24</v>
      </c>
      <c r="C41" s="244"/>
      <c r="D41" s="244"/>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45" t="s">
        <v>135</v>
      </c>
      <c r="C43" s="246"/>
      <c r="D43" s="247"/>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136</v>
      </c>
      <c r="C45" s="75" t="s">
        <v>69</v>
      </c>
      <c r="D45" s="75" t="s">
        <v>126</v>
      </c>
      <c r="E45" s="35" t="str">
        <f>IF($D$8&gt;1,$D$8,"")</f>
        <v/>
      </c>
      <c r="F45" s="36" t="str">
        <f>IF($D$8&gt;1,$D$8-1,"")</f>
        <v/>
      </c>
      <c r="G45" s="15"/>
      <c r="K45" s="3"/>
    </row>
    <row r="46" spans="1:11" s="5" customFormat="1" ht="17.25" customHeight="1" x14ac:dyDescent="0.25">
      <c r="A46" s="1"/>
      <c r="B46" s="69" t="s">
        <v>19</v>
      </c>
      <c r="C46" s="250" t="s">
        <v>247</v>
      </c>
      <c r="D46" s="251"/>
      <c r="E46" s="19"/>
      <c r="F46" s="32"/>
      <c r="G46" s="15"/>
      <c r="H46" s="1"/>
      <c r="K46" s="3"/>
    </row>
    <row r="47" spans="1:11" s="5" customFormat="1" ht="17.25" customHeight="1" x14ac:dyDescent="0.25">
      <c r="A47" s="1"/>
      <c r="B47" s="69" t="s">
        <v>129</v>
      </c>
      <c r="C47" s="250" t="s">
        <v>255</v>
      </c>
      <c r="D47" s="251"/>
      <c r="E47" s="19"/>
      <c r="F47" s="32"/>
      <c r="G47" s="15"/>
      <c r="H47" s="1"/>
      <c r="K47" s="3"/>
    </row>
    <row r="48" spans="1:11" s="5" customFormat="1" ht="17.25" customHeight="1" x14ac:dyDescent="0.25">
      <c r="A48" s="1"/>
      <c r="B48" s="248" t="s">
        <v>110</v>
      </c>
      <c r="C48" s="249"/>
      <c r="D48" s="249"/>
      <c r="E48" s="16" t="str">
        <f>IF((E46)=0,"NR",(E47/E46))</f>
        <v>NR</v>
      </c>
      <c r="F48" s="37" t="str">
        <f>IF((F46)=0,"NR",(F47/F46))</f>
        <v>NR</v>
      </c>
      <c r="G48" s="15"/>
      <c r="H48" s="17"/>
      <c r="K48" s="3"/>
    </row>
    <row r="49" spans="1:11" s="5" customFormat="1" ht="17.25" customHeight="1" thickBot="1" x14ac:dyDescent="0.3">
      <c r="A49" s="1"/>
      <c r="B49" s="243" t="s">
        <v>26</v>
      </c>
      <c r="C49" s="244"/>
      <c r="D49" s="244"/>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137</v>
      </c>
      <c r="C51" s="75" t="s">
        <v>69</v>
      </c>
      <c r="D51" s="75" t="s">
        <v>126</v>
      </c>
      <c r="E51" s="35" t="str">
        <f>IF($D$8&gt;1,$D$8,"")</f>
        <v/>
      </c>
      <c r="F51" s="36" t="str">
        <f>IF($D$8&gt;1,$D$8-1,"")</f>
        <v/>
      </c>
      <c r="G51" s="15"/>
    </row>
    <row r="52" spans="1:11" s="5" customFormat="1" ht="17.25" customHeight="1" x14ac:dyDescent="0.25">
      <c r="A52" s="1"/>
      <c r="B52" s="69" t="s">
        <v>27</v>
      </c>
      <c r="C52" s="250" t="s">
        <v>266</v>
      </c>
      <c r="D52" s="251"/>
      <c r="E52" s="19"/>
      <c r="F52" s="19"/>
      <c r="G52" s="15"/>
      <c r="H52" s="1"/>
    </row>
    <row r="53" spans="1:11" s="5" customFormat="1" ht="17.25" customHeight="1" x14ac:dyDescent="0.25">
      <c r="A53" s="1"/>
      <c r="B53" s="69" t="s">
        <v>29</v>
      </c>
      <c r="C53" s="250" t="s">
        <v>258</v>
      </c>
      <c r="D53" s="251"/>
      <c r="E53" s="19"/>
      <c r="F53" s="19"/>
      <c r="G53" s="15"/>
      <c r="H53" s="1"/>
    </row>
    <row r="54" spans="1:11" s="5" customFormat="1" ht="27" customHeight="1" x14ac:dyDescent="0.25">
      <c r="A54" s="1"/>
      <c r="B54" s="69" t="s">
        <v>31</v>
      </c>
      <c r="C54" s="250" t="s">
        <v>265</v>
      </c>
      <c r="D54" s="251"/>
      <c r="E54" s="19"/>
      <c r="F54" s="19"/>
      <c r="G54" s="15"/>
      <c r="H54" s="1"/>
    </row>
    <row r="55" spans="1:11" s="5" customFormat="1" ht="17.25" customHeight="1" x14ac:dyDescent="0.25">
      <c r="A55" s="1"/>
      <c r="B55" s="248" t="s">
        <v>111</v>
      </c>
      <c r="C55" s="249"/>
      <c r="D55" s="249"/>
      <c r="E55" s="16" t="str">
        <f>IF(E53=0,"NR",(E52+E53+E54)/E53)</f>
        <v>NR</v>
      </c>
      <c r="F55" s="37" t="str">
        <f>IF(F53=0,"NR",(F52+F53+F54)/F53)</f>
        <v>NR</v>
      </c>
      <c r="G55" s="15"/>
    </row>
    <row r="56" spans="1:11" s="5" customFormat="1" ht="17.25" customHeight="1" thickBot="1" x14ac:dyDescent="0.3">
      <c r="A56" s="1"/>
      <c r="B56" s="243" t="s">
        <v>138</v>
      </c>
      <c r="C56" s="244"/>
      <c r="D56" s="244"/>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37" t="s">
        <v>33</v>
      </c>
      <c r="C58" s="238"/>
      <c r="D58" s="239"/>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332" t="s">
        <v>139</v>
      </c>
      <c r="C60" s="333"/>
      <c r="D60" s="334"/>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6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B31:D31"/>
    <mergeCell ref="C33:D33"/>
    <mergeCell ref="C34:D34"/>
    <mergeCell ref="C35:D35"/>
    <mergeCell ref="B36:D36"/>
    <mergeCell ref="B19:B20"/>
    <mergeCell ref="C19:C20"/>
    <mergeCell ref="D19:D20"/>
    <mergeCell ref="B24:D24"/>
    <mergeCell ref="B26:B27"/>
    <mergeCell ref="C26:C27"/>
    <mergeCell ref="D26:D27"/>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F34:G35"/>
    <mergeCell ref="C52:D52"/>
    <mergeCell ref="C53:D53"/>
    <mergeCell ref="C54:D54"/>
    <mergeCell ref="B55:D55"/>
    <mergeCell ref="C47:D47"/>
    <mergeCell ref="C38:D38"/>
  </mergeCells>
  <conditionalFormatting sqref="E31 E36 E41 E58 E60">
    <cfRule type="containsText" dxfId="108" priority="44" operator="containsText" text="Ne">
      <formula>NOT(ISERROR(SEARCH("Ne",E31)))</formula>
    </cfRule>
    <cfRule type="containsText" dxfId="107" priority="45" operator="containsText" text="Ano">
      <formula>NOT(ISERROR(SEARCH("Ano",E31)))</formula>
    </cfRule>
  </conditionalFormatting>
  <conditionalFormatting sqref="E24">
    <cfRule type="containsText" dxfId="106" priority="42" operator="containsText" text="Ne">
      <formula>NOT(ISERROR(SEARCH("Ne",E24)))</formula>
    </cfRule>
    <cfRule type="containsText" dxfId="105" priority="43" operator="containsText" text="Ano">
      <formula>NOT(ISERROR(SEARCH("Ano",E24)))</formula>
    </cfRule>
  </conditionalFormatting>
  <conditionalFormatting sqref="A34:A37 A22:A32 A1:A3 A39:A43 A18 A45:A1048576">
    <cfRule type="beginsWith" dxfId="104" priority="40" operator="beginsWith" text="RE">
      <formula>LEFT(A1,LEN("RE"))="RE"</formula>
    </cfRule>
    <cfRule type="containsText" dxfId="103" priority="41" operator="containsText" text="&quot;RELEVANTNÍ&quot;">
      <formula>NOT(ISERROR(SEARCH("""RELEVANTNÍ""",A1)))</formula>
    </cfRule>
  </conditionalFormatting>
  <conditionalFormatting sqref="E1:F9 F20:F21 E50:F50 E57:F1048576 E16:F16 E22:F26 E31:F33 E36:F38 E41:F43 F39:F40 F27:F30 E18:F19 E17">
    <cfRule type="beginsWith" dxfId="102" priority="39" operator="beginsWith" text="RE">
      <formula>LEFT(E1,LEN("RE"))="RE"</formula>
    </cfRule>
  </conditionalFormatting>
  <conditionalFormatting sqref="H46:H48">
    <cfRule type="beginsWith" dxfId="101" priority="38" operator="beginsWith" text="RE">
      <formula>LEFT(H46,LEN("RE"))="RE"</formula>
    </cfRule>
  </conditionalFormatting>
  <conditionalFormatting sqref="H52:H54">
    <cfRule type="beginsWith" dxfId="100" priority="37" operator="beginsWith" text="RE">
      <formula>LEFT(H52,LEN("RE"))="RE"</formula>
    </cfRule>
  </conditionalFormatting>
  <conditionalFormatting sqref="A5:A14 A16">
    <cfRule type="beginsWith" dxfId="99" priority="35" operator="beginsWith" text="RE">
      <formula>LEFT(A5,LEN("RE"))="RE"</formula>
    </cfRule>
    <cfRule type="containsText" dxfId="98" priority="36" operator="containsText" text="&quot;RELEVANTNÍ&quot;">
      <formula>NOT(ISERROR(SEARCH("""RELEVANTNÍ""",A5)))</formula>
    </cfRule>
  </conditionalFormatting>
  <conditionalFormatting sqref="A4">
    <cfRule type="beginsWith" dxfId="97" priority="33" operator="beginsWith" text="RE">
      <formula>LEFT(A4,LEN("RE"))="RE"</formula>
    </cfRule>
    <cfRule type="containsText" dxfId="96" priority="34" operator="containsText" text="&quot;RELEVANTNÍ&quot;">
      <formula>NOT(ISERROR(SEARCH("""RELEVANTNÍ""",A4)))</formula>
    </cfRule>
  </conditionalFormatting>
  <conditionalFormatting sqref="A17">
    <cfRule type="beginsWith" dxfId="95" priority="31" operator="beginsWith" text="RE">
      <formula>LEFT(A17,LEN("RE"))="RE"</formula>
    </cfRule>
    <cfRule type="containsText" dxfId="94" priority="32" operator="containsText" text="&quot;RELEVANTNÍ&quot;">
      <formula>NOT(ISERROR(SEARCH("""RELEVANTNÍ""",A17)))</formula>
    </cfRule>
  </conditionalFormatting>
  <conditionalFormatting sqref="E48:F49">
    <cfRule type="beginsWith" dxfId="93" priority="30" operator="beginsWith" text="RE">
      <formula>LEFT(E48,LEN("RE"))="RE"</formula>
    </cfRule>
  </conditionalFormatting>
  <conditionalFormatting sqref="E55:F56">
    <cfRule type="beginsWith" dxfId="92" priority="29" operator="beginsWith" text="RE">
      <formula>LEFT(E55,LEN("RE"))="RE"</formula>
    </cfRule>
  </conditionalFormatting>
  <conditionalFormatting sqref="A15">
    <cfRule type="beginsWith" dxfId="91" priority="27" operator="beginsWith" text="RE">
      <formula>LEFT(A15,LEN("RE"))="RE"</formula>
    </cfRule>
    <cfRule type="containsText" dxfId="90" priority="28" operator="containsText" text="&quot;RELEVANTNÍ&quot;">
      <formula>NOT(ISERROR(SEARCH("""RELEVANTNÍ""",A15)))</formula>
    </cfRule>
  </conditionalFormatting>
  <conditionalFormatting sqref="E21:E23">
    <cfRule type="expression" dxfId="89" priority="26">
      <formula>$E$19="NERELEVANTNÍ"</formula>
    </cfRule>
  </conditionalFormatting>
  <conditionalFormatting sqref="E29:E30">
    <cfRule type="beginsWith" dxfId="88" priority="25" operator="beginsWith" text="RE">
      <formula>LEFT(E29,LEN("RE"))="RE"</formula>
    </cfRule>
  </conditionalFormatting>
  <conditionalFormatting sqref="E28:E30">
    <cfRule type="expression" dxfId="87" priority="24">
      <formula>$E$26="NERELEVANTNÍ"</formula>
    </cfRule>
  </conditionalFormatting>
  <conditionalFormatting sqref="E47">
    <cfRule type="beginsWith" dxfId="86" priority="23" operator="beginsWith" text="RE">
      <formula>LEFT(E47,LEN("RE"))="RE"</formula>
    </cfRule>
  </conditionalFormatting>
  <conditionalFormatting sqref="E46:E47">
    <cfRule type="expression" dxfId="85" priority="22">
      <formula>$E$43="NERELEVANTNÍ"</formula>
    </cfRule>
  </conditionalFormatting>
  <conditionalFormatting sqref="F47">
    <cfRule type="beginsWith" dxfId="84" priority="21" operator="beginsWith" text="RE">
      <formula>LEFT(F47,LEN("RE"))="RE"</formula>
    </cfRule>
  </conditionalFormatting>
  <conditionalFormatting sqref="F46:F47">
    <cfRule type="expression" dxfId="83" priority="20">
      <formula>$E$43="NERELEVANTNÍ"</formula>
    </cfRule>
  </conditionalFormatting>
  <conditionalFormatting sqref="E53:F53">
    <cfRule type="beginsWith" dxfId="82" priority="19" operator="beginsWith" text="RE">
      <formula>LEFT(E53,LEN("RE"))="RE"</formula>
    </cfRule>
  </conditionalFormatting>
  <conditionalFormatting sqref="E52:F54">
    <cfRule type="expression" dxfId="81" priority="18">
      <formula>$E$43="NERELEVANTNÍ"</formula>
    </cfRule>
  </conditionalFormatting>
  <conditionalFormatting sqref="A44">
    <cfRule type="beginsWith" dxfId="80" priority="16" operator="beginsWith" text="RE">
      <formula>LEFT(A44,LEN("RE"))="RE"</formula>
    </cfRule>
    <cfRule type="containsText" dxfId="79" priority="17" operator="containsText" text="&quot;RELEVANTNÍ&quot;">
      <formula>NOT(ISERROR(SEARCH("""RELEVANTNÍ""",A44)))</formula>
    </cfRule>
  </conditionalFormatting>
  <conditionalFormatting sqref="E44:F44">
    <cfRule type="beginsWith" dxfId="78" priority="15" operator="beginsWith" text="RE">
      <formula>LEFT(E44,LEN("RE"))="RE"</formula>
    </cfRule>
  </conditionalFormatting>
  <conditionalFormatting sqref="E10:F10 E14:F14">
    <cfRule type="beginsWith" dxfId="77" priority="14" operator="beginsWith" text="RE">
      <formula>LEFT(E10,LEN("RE"))="RE"</formula>
    </cfRule>
  </conditionalFormatting>
  <conditionalFormatting sqref="E11:F11">
    <cfRule type="beginsWith" dxfId="76" priority="13" operator="beginsWith" text="RE">
      <formula>LEFT(E11,LEN("RE"))="RE"</formula>
    </cfRule>
  </conditionalFormatting>
  <conditionalFormatting sqref="E12:F13">
    <cfRule type="beginsWith" dxfId="75" priority="12" operator="beginsWith" text="RE">
      <formula>LEFT(E12,LEN("RE"))="RE"</formula>
    </cfRule>
  </conditionalFormatting>
  <conditionalFormatting sqref="E15:F15">
    <cfRule type="beginsWith" dxfId="74" priority="11" operator="beginsWith" text="RE">
      <formula>LEFT(E15,LEN("RE"))="RE"</formula>
    </cfRule>
  </conditionalFormatting>
  <conditionalFormatting sqref="E34">
    <cfRule type="beginsWith" dxfId="73" priority="10" operator="beginsWith" text="RE">
      <formula>LEFT(E34,LEN("RE"))="RE"</formula>
    </cfRule>
  </conditionalFormatting>
  <conditionalFormatting sqref="E35">
    <cfRule type="beginsWith" dxfId="72" priority="9" operator="beginsWith" text="RE">
      <formula>LEFT(E35,LEN("RE"))="RE"</formula>
    </cfRule>
  </conditionalFormatting>
  <conditionalFormatting sqref="E39">
    <cfRule type="beginsWith" dxfId="71" priority="8" operator="beginsWith" text="RE">
      <formula>LEFT(E39,LEN("RE"))="RE"</formula>
    </cfRule>
  </conditionalFormatting>
  <conditionalFormatting sqref="E40">
    <cfRule type="beginsWith" dxfId="70" priority="7" operator="beginsWith" text="RE">
      <formula>LEFT(E40,LEN("RE"))="RE"</formula>
    </cfRule>
  </conditionalFormatting>
  <conditionalFormatting sqref="E45:F45">
    <cfRule type="beginsWith" dxfId="69" priority="4" operator="beginsWith" text="RE">
      <formula>LEFT(E45,LEN("RE"))="RE"</formula>
    </cfRule>
  </conditionalFormatting>
  <conditionalFormatting sqref="E20">
    <cfRule type="beginsWith" dxfId="68" priority="6" operator="beginsWith" text="RE">
      <formula>LEFT(E20,LEN("RE"))="RE"</formula>
    </cfRule>
  </conditionalFormatting>
  <conditionalFormatting sqref="E27">
    <cfRule type="beginsWith" dxfId="67" priority="5" operator="beginsWith" text="RE">
      <formula>LEFT(E27,LEN("RE"))="RE"</formula>
    </cfRule>
  </conditionalFormatting>
  <conditionalFormatting sqref="E51:F51">
    <cfRule type="beginsWith" dxfId="66" priority="3" operator="beginsWith" text="RE">
      <formula>LEFT(E51,LEN("RE"))="RE"</formula>
    </cfRule>
  </conditionalFormatting>
  <conditionalFormatting sqref="E13:F13">
    <cfRule type="beginsWith" dxfId="65" priority="2" operator="beginsWith" text="RE">
      <formula>LEFT(E13,LEN("RE"))="RE"</formula>
    </cfRule>
  </conditionalFormatting>
  <conditionalFormatting sqref="F17">
    <cfRule type="beginsWith" dxfId="64"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zoomScale="120" zoomScaleNormal="120" workbookViewId="0">
      <selection activeCell="I13" sqref="I13"/>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22" t="s">
        <v>0</v>
      </c>
      <c r="C2" s="6"/>
    </row>
    <row r="3" spans="1:16382" ht="5.25" customHeight="1" thickBot="1" x14ac:dyDescent="0.3"/>
    <row r="4" spans="1:16382" ht="17.25" customHeight="1" x14ac:dyDescent="0.25">
      <c r="A4" s="7" t="s">
        <v>93</v>
      </c>
      <c r="B4" s="258" t="s">
        <v>100</v>
      </c>
      <c r="C4" s="259"/>
      <c r="D4" s="422"/>
      <c r="E4" s="422"/>
      <c r="F4" s="423"/>
      <c r="G4" s="5"/>
    </row>
    <row r="5" spans="1:16382" ht="17.25" customHeight="1" x14ac:dyDescent="0.25">
      <c r="B5" s="274" t="s">
        <v>1</v>
      </c>
      <c r="C5" s="275"/>
      <c r="D5" s="424"/>
      <c r="E5" s="424"/>
      <c r="F5" s="425"/>
      <c r="G5" s="8"/>
    </row>
    <row r="6" spans="1:16382" ht="17.25" customHeight="1" x14ac:dyDescent="0.25">
      <c r="B6" s="274" t="s">
        <v>2</v>
      </c>
      <c r="C6" s="275"/>
      <c r="D6" s="424"/>
      <c r="E6" s="424"/>
      <c r="F6" s="425"/>
      <c r="G6" s="8"/>
    </row>
    <row r="7" spans="1:16382" ht="17.25" customHeight="1" x14ac:dyDescent="0.25">
      <c r="B7" s="274" t="s">
        <v>3</v>
      </c>
      <c r="C7" s="275"/>
      <c r="D7" s="414"/>
      <c r="E7" s="414"/>
      <c r="F7" s="415"/>
      <c r="G7" s="9"/>
    </row>
    <row r="8" spans="1:16382" ht="17.25" customHeight="1" thickBot="1" x14ac:dyDescent="0.3">
      <c r="B8" s="312" t="s">
        <v>4</v>
      </c>
      <c r="C8" s="313"/>
      <c r="D8" s="280"/>
      <c r="E8" s="280"/>
      <c r="F8" s="281"/>
    </row>
    <row r="9" spans="1:16382" ht="9.9499999999999993" customHeight="1" thickBot="1" x14ac:dyDescent="0.3">
      <c r="C9" s="10"/>
      <c r="I9" s="11"/>
    </row>
    <row r="10" spans="1:16382" ht="17.25" customHeight="1" x14ac:dyDescent="0.25">
      <c r="B10" s="258" t="s">
        <v>287</v>
      </c>
      <c r="C10" s="259"/>
      <c r="D10" s="260" t="s">
        <v>79</v>
      </c>
      <c r="E10" s="260"/>
      <c r="F10" s="261"/>
    </row>
    <row r="11" spans="1:16382" s="5" customFormat="1" ht="33" customHeight="1" x14ac:dyDescent="0.25">
      <c r="A11" s="1"/>
      <c r="B11" s="270" t="s">
        <v>290</v>
      </c>
      <c r="C11" s="271"/>
      <c r="D11" s="272" t="s">
        <v>79</v>
      </c>
      <c r="E11" s="272"/>
      <c r="F11" s="273"/>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74" t="s">
        <v>289</v>
      </c>
      <c r="C12" s="275"/>
      <c r="D12" s="272" t="s">
        <v>79</v>
      </c>
      <c r="E12" s="272"/>
      <c r="F12" s="273"/>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74" t="s">
        <v>288</v>
      </c>
      <c r="C13" s="275"/>
      <c r="D13" s="272" t="s">
        <v>79</v>
      </c>
      <c r="E13" s="272"/>
      <c r="F13" s="273"/>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416" t="s">
        <v>216</v>
      </c>
      <c r="C14" s="417"/>
      <c r="D14" s="264" t="s">
        <v>79</v>
      </c>
      <c r="E14" s="264"/>
      <c r="F14" s="265"/>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94</v>
      </c>
      <c r="B16" s="266" t="s">
        <v>112</v>
      </c>
      <c r="C16" s="267"/>
      <c r="D16" s="268"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69"/>
      <c r="F16" s="342" t="s">
        <v>309</v>
      </c>
      <c r="G16" s="34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1"/>
      <c r="B18" s="253" t="s">
        <v>143</v>
      </c>
      <c r="C18" s="418" t="s">
        <v>69</v>
      </c>
      <c r="D18" s="419"/>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254"/>
      <c r="C19" s="420"/>
      <c r="D19" s="421"/>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25">
      <c r="A20" s="1"/>
      <c r="B20" s="69" t="s">
        <v>19</v>
      </c>
      <c r="C20" s="250" t="s">
        <v>70</v>
      </c>
      <c r="D20" s="251"/>
      <c r="E20" s="76">
        <f>E66</f>
        <v>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25">
      <c r="B21" s="69" t="s">
        <v>34</v>
      </c>
      <c r="C21" s="250" t="s">
        <v>70</v>
      </c>
      <c r="D21" s="251"/>
      <c r="E21" s="76">
        <f>F66</f>
        <v>0</v>
      </c>
    </row>
    <row r="22" spans="1:16382" ht="17.25" customHeight="1" x14ac:dyDescent="0.25">
      <c r="B22" s="69" t="s">
        <v>80</v>
      </c>
      <c r="C22" s="250" t="s">
        <v>70</v>
      </c>
      <c r="D22" s="251"/>
      <c r="E22" s="76">
        <f>G66</f>
        <v>0</v>
      </c>
    </row>
    <row r="23" spans="1:16382" ht="17.25" customHeight="1" thickBot="1" x14ac:dyDescent="0.3">
      <c r="B23" s="243" t="s">
        <v>18</v>
      </c>
      <c r="C23" s="244"/>
      <c r="D23" s="244"/>
      <c r="E23" s="33" t="str">
        <f>IF(E20&lt;((E21+E22)/2),"Ano","Ne")</f>
        <v>Ne</v>
      </c>
    </row>
    <row r="24" spans="1:16382" ht="9.9499999999999993" customHeight="1" thickBot="1" x14ac:dyDescent="0.3">
      <c r="B24" s="4"/>
      <c r="C24" s="4"/>
      <c r="D24" s="8"/>
      <c r="E24" s="1"/>
    </row>
    <row r="25" spans="1:16382" s="5" customFormat="1" ht="20.25" customHeight="1" x14ac:dyDescent="0.25">
      <c r="A25" s="1"/>
      <c r="B25" s="253" t="s">
        <v>142</v>
      </c>
      <c r="C25" s="418" t="s">
        <v>69</v>
      </c>
      <c r="D25" s="419"/>
      <c r="E25" s="29" t="str">
        <f>IF(OR(D16="kritéria B,C,D,E",D16="kritéria B,C,D",D16="kritéria A,B,C,D",D16="kritéria A,B,C,D,E"),"RELEVANTNÍ","NERELEVANTNÍ")</f>
        <v>NERELEVANTNÍ</v>
      </c>
      <c r="F25" s="2"/>
      <c r="G25" s="4"/>
    </row>
    <row r="26" spans="1:16382" s="5" customFormat="1" ht="20.25" customHeight="1" x14ac:dyDescent="0.25">
      <c r="A26" s="1"/>
      <c r="B26" s="254"/>
      <c r="C26" s="420"/>
      <c r="D26" s="421"/>
      <c r="E26" s="30" t="str">
        <f>IF($D$8&gt;1,$D$8,"")</f>
        <v/>
      </c>
      <c r="F26" s="2"/>
      <c r="G26" s="4"/>
    </row>
    <row r="27" spans="1:16382" s="5" customFormat="1" ht="17.25" customHeight="1" x14ac:dyDescent="0.25">
      <c r="A27" s="1"/>
      <c r="B27" s="69" t="s">
        <v>19</v>
      </c>
      <c r="C27" s="250" t="s">
        <v>188</v>
      </c>
      <c r="D27" s="251"/>
      <c r="E27" s="76">
        <f>E98</f>
        <v>0</v>
      </c>
      <c r="F27" s="2"/>
      <c r="G27" s="4"/>
    </row>
    <row r="28" spans="1:16382" s="5" customFormat="1" ht="17.25" customHeight="1" x14ac:dyDescent="0.25">
      <c r="A28" s="1"/>
      <c r="B28" s="69" t="s">
        <v>14</v>
      </c>
      <c r="C28" s="250" t="s">
        <v>70</v>
      </c>
      <c r="D28" s="251"/>
      <c r="E28" s="76">
        <f>H98</f>
        <v>0</v>
      </c>
      <c r="F28" s="2"/>
      <c r="G28" s="4"/>
    </row>
    <row r="29" spans="1:16382" s="5" customFormat="1" ht="17.25" customHeight="1" x14ac:dyDescent="0.25">
      <c r="A29" s="1"/>
      <c r="B29" s="69" t="s">
        <v>16</v>
      </c>
      <c r="C29" s="250" t="s">
        <v>217</v>
      </c>
      <c r="D29" s="251"/>
      <c r="E29" s="76">
        <f>I98</f>
        <v>0</v>
      </c>
      <c r="F29" s="2"/>
      <c r="G29" s="4"/>
    </row>
    <row r="30" spans="1:16382" s="5" customFormat="1" ht="17.25" customHeight="1" thickBot="1" x14ac:dyDescent="0.3">
      <c r="A30" s="1"/>
      <c r="B30" s="243" t="s">
        <v>21</v>
      </c>
      <c r="C30" s="244"/>
      <c r="D30" s="244"/>
      <c r="E30" s="33" t="str">
        <f>IF(AND((E28+E29)&gt;0,E27&gt;0),"Ne",(IF((ABS(E28+E29))&gt;((E27-(ABS(E28+E29)))/2),"Ano","Ne")))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72" t="s">
        <v>133</v>
      </c>
      <c r="C32" s="257" t="s">
        <v>69</v>
      </c>
      <c r="D32" s="257"/>
      <c r="E32" s="29" t="s">
        <v>52</v>
      </c>
      <c r="F32" s="2"/>
      <c r="G32" s="4"/>
    </row>
    <row r="33" spans="1:7" s="5" customFormat="1" ht="17.25" customHeight="1" x14ac:dyDescent="0.25">
      <c r="A33" s="1"/>
      <c r="B33" s="73" t="s">
        <v>213</v>
      </c>
      <c r="C33" s="252" t="s">
        <v>71</v>
      </c>
      <c r="D33" s="252"/>
      <c r="E33" s="40" t="s">
        <v>79</v>
      </c>
      <c r="F33" s="2"/>
      <c r="G33" s="4"/>
    </row>
    <row r="34" spans="1:7" s="5" customFormat="1" ht="26.25" customHeight="1" x14ac:dyDescent="0.25">
      <c r="A34" s="1"/>
      <c r="B34" s="73" t="s">
        <v>209</v>
      </c>
      <c r="C34" s="252" t="s">
        <v>77</v>
      </c>
      <c r="D34" s="252"/>
      <c r="E34" s="40" t="s">
        <v>79</v>
      </c>
      <c r="F34" s="2"/>
      <c r="G34" s="4"/>
    </row>
    <row r="35" spans="1:7" s="5" customFormat="1" ht="17.25" customHeight="1" thickBot="1" x14ac:dyDescent="0.3">
      <c r="A35" s="1"/>
      <c r="B35" s="243" t="s">
        <v>23</v>
      </c>
      <c r="C35" s="244"/>
      <c r="D35" s="244"/>
      <c r="E35" s="33"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72" t="s">
        <v>134</v>
      </c>
      <c r="C37" s="257" t="s">
        <v>69</v>
      </c>
      <c r="D37" s="257"/>
      <c r="E37" s="29" t="s">
        <v>52</v>
      </c>
      <c r="F37" s="2"/>
      <c r="G37" s="4"/>
    </row>
    <row r="38" spans="1:7" s="5" customFormat="1" ht="32.25" customHeight="1" x14ac:dyDescent="0.25">
      <c r="A38" s="1"/>
      <c r="B38" s="73" t="s">
        <v>210</v>
      </c>
      <c r="C38" s="252" t="s">
        <v>77</v>
      </c>
      <c r="D38" s="252"/>
      <c r="E38" s="40" t="s">
        <v>6</v>
      </c>
      <c r="F38" s="2"/>
      <c r="G38" s="4"/>
    </row>
    <row r="39" spans="1:7" s="5" customFormat="1" ht="32.25" customHeight="1" x14ac:dyDescent="0.25">
      <c r="A39" s="1"/>
      <c r="B39" s="73" t="s">
        <v>211</v>
      </c>
      <c r="C39" s="252" t="s">
        <v>77</v>
      </c>
      <c r="D39" s="252"/>
      <c r="E39" s="40" t="s">
        <v>79</v>
      </c>
      <c r="F39" s="2"/>
      <c r="G39" s="4"/>
    </row>
    <row r="40" spans="1:7" s="5" customFormat="1" ht="17.25" customHeight="1" thickBot="1" x14ac:dyDescent="0.3">
      <c r="A40" s="1"/>
      <c r="B40" s="243" t="s">
        <v>24</v>
      </c>
      <c r="C40" s="244"/>
      <c r="D40" s="244"/>
      <c r="E40" s="33" t="str">
        <f>IF(OR(E38="Ano",E39="Ano"),"Ano","Ne")</f>
        <v>Ano</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45" t="s">
        <v>135</v>
      </c>
      <c r="C42" s="246"/>
      <c r="D42" s="247"/>
      <c r="E42" s="43" t="str">
        <f>IF(OR(D16="kritéria A,C,D,E",D16="kritéria B,C,D,E",D16="kritéria A,B,C,D,E",D16="kritéria C,D,E"),"RELEVANTNÍ","NERELEVANTNÍ")</f>
        <v>NERELEVANTNÍ</v>
      </c>
      <c r="F42" s="10"/>
      <c r="G42" s="15"/>
    </row>
    <row r="43" spans="1:7" s="5" customFormat="1" ht="5.25" customHeight="1" thickBot="1" x14ac:dyDescent="0.3">
      <c r="A43" s="1"/>
      <c r="B43" s="4"/>
      <c r="C43" s="4"/>
      <c r="E43" s="1"/>
      <c r="F43" s="1"/>
      <c r="G43" s="15"/>
    </row>
    <row r="44" spans="1:7" s="5" customFormat="1" ht="20.25" customHeight="1" x14ac:dyDescent="0.25">
      <c r="A44" s="1"/>
      <c r="B44" s="74" t="s">
        <v>136</v>
      </c>
      <c r="C44" s="388" t="s">
        <v>69</v>
      </c>
      <c r="D44" s="389"/>
      <c r="E44" s="35" t="str">
        <f>IF($D$8&gt;1,$D$8,"")</f>
        <v/>
      </c>
      <c r="F44" s="36" t="str">
        <f>IF($D$8&gt;1,$D$8-1,"")</f>
        <v/>
      </c>
      <c r="G44" s="15"/>
    </row>
    <row r="45" spans="1:7" s="5" customFormat="1" ht="17.25" customHeight="1" x14ac:dyDescent="0.25">
      <c r="A45" s="1"/>
      <c r="B45" s="69" t="s">
        <v>19</v>
      </c>
      <c r="C45" s="250" t="s">
        <v>188</v>
      </c>
      <c r="D45" s="251"/>
      <c r="E45" s="77">
        <f>E66+E98+E130</f>
        <v>0</v>
      </c>
      <c r="F45" s="76">
        <f>E81+E113+E145</f>
        <v>0</v>
      </c>
      <c r="G45" s="15"/>
    </row>
    <row r="46" spans="1:7" s="5" customFormat="1" ht="17.25" customHeight="1" x14ac:dyDescent="0.25">
      <c r="A46" s="1"/>
      <c r="B46" s="69" t="s">
        <v>129</v>
      </c>
      <c r="C46" s="250" t="s">
        <v>188</v>
      </c>
      <c r="D46" s="251"/>
      <c r="E46" s="77">
        <f>J66+J98+J130</f>
        <v>0</v>
      </c>
      <c r="F46" s="76">
        <f>J81+J113+J145</f>
        <v>0</v>
      </c>
      <c r="G46" s="15"/>
    </row>
    <row r="47" spans="1:7" s="5" customFormat="1" ht="17.25" customHeight="1" x14ac:dyDescent="0.25">
      <c r="A47" s="1"/>
      <c r="B47" s="248" t="s">
        <v>110</v>
      </c>
      <c r="C47" s="249"/>
      <c r="D47" s="249"/>
      <c r="E47" s="16" t="str">
        <f>IF((E45)=0,"NR",(E46/E45))</f>
        <v>NR</v>
      </c>
      <c r="F47" s="37" t="str">
        <f>IF((F45)=0,"NR",(F46/F45))</f>
        <v>NR</v>
      </c>
      <c r="G47" s="15"/>
    </row>
    <row r="48" spans="1:7" s="5" customFormat="1" ht="17.25" customHeight="1" thickBot="1" x14ac:dyDescent="0.3">
      <c r="A48" s="1"/>
      <c r="B48" s="243" t="s">
        <v>26</v>
      </c>
      <c r="C48" s="244"/>
      <c r="D48" s="244"/>
      <c r="E48" s="38" t="str">
        <f>IF((E45)="0","Ano",IF((E47)&lt;0,"Chyba",IF(E47&gt;7.5,"Ano","Ne")))</f>
        <v>Ano</v>
      </c>
      <c r="F48" s="39" t="str">
        <f>IF((F45)="0","Ano",IF((F47)&lt;0,"Chyba",IF(F47&gt;7.5,"Ano","Ne")))</f>
        <v>Ano</v>
      </c>
      <c r="G48" s="15"/>
    </row>
    <row r="49" spans="1:14" s="5" customFormat="1" ht="5.25" customHeight="1" thickBot="1" x14ac:dyDescent="0.3">
      <c r="A49" s="1"/>
      <c r="B49" s="4"/>
      <c r="C49" s="4"/>
      <c r="E49" s="1"/>
      <c r="F49" s="1"/>
      <c r="G49" s="15"/>
    </row>
    <row r="50" spans="1:14" s="5" customFormat="1" ht="20.25" customHeight="1" x14ac:dyDescent="0.25">
      <c r="A50" s="1"/>
      <c r="B50" s="74" t="s">
        <v>137</v>
      </c>
      <c r="C50" s="388" t="s">
        <v>69</v>
      </c>
      <c r="D50" s="389"/>
      <c r="E50" s="35" t="str">
        <f>IF($D$8&gt;1,$D$8,"")</f>
        <v/>
      </c>
      <c r="F50" s="36" t="str">
        <f>IF($D$8&gt;1,$D$8-1,"")</f>
        <v/>
      </c>
      <c r="G50" s="15"/>
    </row>
    <row r="51" spans="1:14" s="5" customFormat="1" ht="17.25" customHeight="1" x14ac:dyDescent="0.25">
      <c r="A51" s="1"/>
      <c r="B51" s="69" t="s">
        <v>27</v>
      </c>
      <c r="C51" s="250" t="s">
        <v>189</v>
      </c>
      <c r="D51" s="251"/>
      <c r="E51" s="77">
        <f>K66+K98+K130</f>
        <v>0</v>
      </c>
      <c r="F51" s="76">
        <f>K81+K113+K145</f>
        <v>0</v>
      </c>
      <c r="G51" s="15"/>
    </row>
    <row r="52" spans="1:14" s="5" customFormat="1" ht="17.25" customHeight="1" x14ac:dyDescent="0.25">
      <c r="A52" s="1"/>
      <c r="B52" s="69" t="s">
        <v>29</v>
      </c>
      <c r="C52" s="250" t="s">
        <v>189</v>
      </c>
      <c r="D52" s="251"/>
      <c r="E52" s="77">
        <f>L66+L98+L130</f>
        <v>0</v>
      </c>
      <c r="F52" s="76">
        <f>L81+L113+L145</f>
        <v>0</v>
      </c>
      <c r="G52" s="15"/>
    </row>
    <row r="53" spans="1:14" s="5" customFormat="1" ht="17.25" customHeight="1" x14ac:dyDescent="0.25">
      <c r="A53" s="1"/>
      <c r="B53" s="69" t="s">
        <v>31</v>
      </c>
      <c r="C53" s="250" t="s">
        <v>189</v>
      </c>
      <c r="D53" s="251"/>
      <c r="E53" s="77">
        <f>M66</f>
        <v>0</v>
      </c>
      <c r="F53" s="76">
        <f>M81+M113+M145</f>
        <v>0</v>
      </c>
      <c r="G53" s="15"/>
    </row>
    <row r="54" spans="1:14" s="5" customFormat="1" ht="17.25" customHeight="1" x14ac:dyDescent="0.25">
      <c r="A54" s="1"/>
      <c r="B54" s="248" t="s">
        <v>111</v>
      </c>
      <c r="C54" s="249"/>
      <c r="D54" s="249"/>
      <c r="E54" s="16" t="str">
        <f>IF(E52=0,"NR",(E51+E52+E53)/E52)</f>
        <v>NR</v>
      </c>
      <c r="F54" s="37" t="str">
        <f>IF(F52=0,"NR",(F51+F52+F53)/F52)</f>
        <v>NR</v>
      </c>
      <c r="G54" s="15"/>
    </row>
    <row r="55" spans="1:14" s="5" customFormat="1" ht="17.25" customHeight="1" thickBot="1" x14ac:dyDescent="0.3">
      <c r="A55" s="1"/>
      <c r="B55" s="243" t="s">
        <v>138</v>
      </c>
      <c r="C55" s="244"/>
      <c r="D55" s="244"/>
      <c r="E55" s="38" t="str">
        <f>IF((E54)="NR","NR",IF((E54)&lt;1,"Ano","Ne"))</f>
        <v>NR</v>
      </c>
      <c r="F55" s="39" t="str">
        <f>IF((F54)="NR","NR",IF((F54)&lt;1,"Ano","Ne"))</f>
        <v>NR</v>
      </c>
      <c r="G55" s="15"/>
    </row>
    <row r="56" spans="1:14" ht="5.25" customHeight="1" thickBot="1" x14ac:dyDescent="0.3"/>
    <row r="57" spans="1:14" s="5" customFormat="1" ht="20.25" customHeight="1" thickBot="1" x14ac:dyDescent="0.3">
      <c r="A57" s="1"/>
      <c r="B57" s="386" t="s">
        <v>33</v>
      </c>
      <c r="C57" s="387"/>
      <c r="D57" s="387"/>
      <c r="E57" s="34" t="str">
        <f>IF(AND(E48="ANO",F48="Ano",E55="Ano",F55="Ano"),"Ano","Ne")</f>
        <v>Ne</v>
      </c>
      <c r="F57" s="2"/>
      <c r="G57" s="8"/>
    </row>
    <row r="58" spans="1:14" s="5" customFormat="1" ht="15" customHeight="1" thickBot="1" x14ac:dyDescent="0.3">
      <c r="A58" s="1"/>
      <c r="B58" s="2"/>
      <c r="C58" s="2"/>
      <c r="D58" s="3"/>
      <c r="E58" s="3"/>
      <c r="F58" s="2"/>
      <c r="G58" s="4"/>
    </row>
    <row r="59" spans="1:14" s="5" customFormat="1" ht="32.25" customHeight="1" thickBot="1" x14ac:dyDescent="0.3">
      <c r="A59" s="1"/>
      <c r="B59" s="332" t="s">
        <v>139</v>
      </c>
      <c r="C59" s="333"/>
      <c r="D59" s="334"/>
      <c r="E59" s="18" t="str">
        <f>IF(OR(E23="ANO",E30="Ano",E35="Ano",E40="Ano",E57="Ano"),"Ano","Ne")</f>
        <v>Ano</v>
      </c>
      <c r="F59" s="2"/>
      <c r="G59" s="4"/>
    </row>
    <row r="60" spans="1:14" s="5" customFormat="1" ht="14.1" customHeight="1" x14ac:dyDescent="0.25">
      <c r="A60" s="1"/>
      <c r="B60" s="2"/>
      <c r="C60" s="2"/>
      <c r="D60" s="3"/>
      <c r="E60" s="3"/>
      <c r="F60" s="2"/>
      <c r="G60" s="4"/>
    </row>
    <row r="61" spans="1:14" s="5" customFormat="1" ht="15.95" customHeight="1" thickBot="1" x14ac:dyDescent="0.3">
      <c r="A61" s="141"/>
      <c r="B61" s="154"/>
      <c r="C61" s="154"/>
      <c r="D61" s="145"/>
      <c r="E61" s="145"/>
      <c r="F61" s="154"/>
      <c r="G61" s="155"/>
      <c r="H61" s="140"/>
      <c r="I61" s="140"/>
      <c r="J61" s="140"/>
      <c r="K61" s="140"/>
      <c r="L61" s="140"/>
      <c r="M61" s="140"/>
      <c r="N61" s="140"/>
    </row>
    <row r="62" spans="1:14" ht="30.95" customHeight="1" thickBot="1" x14ac:dyDescent="0.3">
      <c r="A62" s="344" t="s">
        <v>284</v>
      </c>
      <c r="B62" s="374" t="s">
        <v>306</v>
      </c>
      <c r="C62" s="375"/>
      <c r="D62" s="375"/>
      <c r="E62" s="375"/>
      <c r="F62" s="375"/>
      <c r="G62" s="375"/>
      <c r="H62" s="375"/>
      <c r="I62" s="375"/>
      <c r="J62" s="375"/>
      <c r="K62" s="375"/>
      <c r="L62" s="375"/>
      <c r="M62" s="376"/>
      <c r="N62" s="145"/>
    </row>
    <row r="63" spans="1:14" s="5" customFormat="1" ht="20.25" customHeight="1" x14ac:dyDescent="0.25">
      <c r="A63" s="344"/>
      <c r="B63" s="68" t="s">
        <v>92</v>
      </c>
      <c r="C63" s="370">
        <f>D8</f>
        <v>0</v>
      </c>
      <c r="D63" s="370"/>
      <c r="E63" s="371" t="s">
        <v>107</v>
      </c>
      <c r="F63" s="371"/>
      <c r="G63" s="371"/>
      <c r="H63" s="371"/>
      <c r="I63" s="371"/>
      <c r="J63" s="371"/>
      <c r="K63" s="372" t="s">
        <v>108</v>
      </c>
      <c r="L63" s="372"/>
      <c r="M63" s="373"/>
      <c r="N63" s="145"/>
    </row>
    <row r="64" spans="1:14" s="5" customFormat="1" ht="60" customHeight="1" x14ac:dyDescent="0.25">
      <c r="A64" s="344"/>
      <c r="B64" s="352" t="s">
        <v>81</v>
      </c>
      <c r="C64" s="354" t="s">
        <v>82</v>
      </c>
      <c r="D64" s="356" t="s">
        <v>5</v>
      </c>
      <c r="E64" s="87" t="s">
        <v>19</v>
      </c>
      <c r="F64" s="87" t="s">
        <v>34</v>
      </c>
      <c r="G64" s="87" t="s">
        <v>80</v>
      </c>
      <c r="H64" s="87" t="s">
        <v>104</v>
      </c>
      <c r="I64" s="87" t="s">
        <v>101</v>
      </c>
      <c r="J64" s="87" t="s">
        <v>129</v>
      </c>
      <c r="K64" s="88" t="s">
        <v>27</v>
      </c>
      <c r="L64" s="88" t="s">
        <v>29</v>
      </c>
      <c r="M64" s="89" t="s">
        <v>102</v>
      </c>
      <c r="N64" s="140"/>
    </row>
    <row r="65" spans="1:14" ht="17.25" customHeight="1" thickBot="1" x14ac:dyDescent="0.3">
      <c r="A65" s="344"/>
      <c r="B65" s="353"/>
      <c r="C65" s="355"/>
      <c r="D65" s="357"/>
      <c r="E65" s="358" t="s">
        <v>103</v>
      </c>
      <c r="F65" s="359"/>
      <c r="G65" s="359"/>
      <c r="H65" s="359"/>
      <c r="I65" s="359"/>
      <c r="J65" s="359"/>
      <c r="K65" s="359"/>
      <c r="L65" s="359"/>
      <c r="M65" s="360"/>
      <c r="N65" s="140"/>
    </row>
    <row r="66" spans="1:14" s="44" customFormat="1" ht="15.95" customHeight="1" x14ac:dyDescent="0.25">
      <c r="A66" s="344"/>
      <c r="B66" s="63" t="s">
        <v>85</v>
      </c>
      <c r="C66" s="64"/>
      <c r="D66" s="65"/>
      <c r="E66" s="66">
        <f>SUM(E67:E76)</f>
        <v>0</v>
      </c>
      <c r="F66" s="66">
        <f>SUM(F67:F76)</f>
        <v>0</v>
      </c>
      <c r="G66" s="66">
        <f>SUM(G67:G76)</f>
        <v>0</v>
      </c>
      <c r="H66" s="380" t="s">
        <v>105</v>
      </c>
      <c r="I66" s="381"/>
      <c r="J66" s="66">
        <f>SUM(J67:J76)</f>
        <v>0</v>
      </c>
      <c r="K66" s="66">
        <f>SUM(K67:K76)</f>
        <v>0</v>
      </c>
      <c r="L66" s="66">
        <f>SUM(L67:L76)</f>
        <v>0</v>
      </c>
      <c r="M66" s="67">
        <f>SUM(M67:M76)</f>
        <v>0</v>
      </c>
      <c r="N66" s="146"/>
    </row>
    <row r="67" spans="1:14" s="1" customFormat="1" ht="15.95" customHeight="1" x14ac:dyDescent="0.25">
      <c r="A67" s="344"/>
      <c r="B67" s="50" t="s">
        <v>128</v>
      </c>
      <c r="C67" s="14"/>
      <c r="D67" s="14"/>
      <c r="E67" s="19"/>
      <c r="F67" s="19"/>
      <c r="G67" s="48"/>
      <c r="H67" s="382"/>
      <c r="I67" s="383"/>
      <c r="J67" s="19"/>
      <c r="K67" s="19"/>
      <c r="L67" s="19"/>
      <c r="M67" s="32"/>
      <c r="N67" s="141"/>
    </row>
    <row r="68" spans="1:14" s="1" customFormat="1" ht="15.95" customHeight="1" x14ac:dyDescent="0.25">
      <c r="A68" s="344"/>
      <c r="B68" s="50" t="s">
        <v>83</v>
      </c>
      <c r="C68" s="45"/>
      <c r="D68" s="14"/>
      <c r="E68" s="19"/>
      <c r="F68" s="49"/>
      <c r="G68" s="48"/>
      <c r="H68" s="382"/>
      <c r="I68" s="383"/>
      <c r="J68" s="41"/>
      <c r="K68" s="41"/>
      <c r="L68" s="19"/>
      <c r="M68" s="32"/>
      <c r="N68" s="141"/>
    </row>
    <row r="69" spans="1:14" s="1" customFormat="1" ht="15.95" customHeight="1" x14ac:dyDescent="0.25">
      <c r="A69" s="344"/>
      <c r="B69" s="50" t="s">
        <v>84</v>
      </c>
      <c r="C69" s="45"/>
      <c r="D69" s="14"/>
      <c r="E69" s="19"/>
      <c r="F69" s="49"/>
      <c r="G69" s="48"/>
      <c r="H69" s="382"/>
      <c r="I69" s="383"/>
      <c r="J69" s="41"/>
      <c r="K69" s="41"/>
      <c r="L69" s="19"/>
      <c r="M69" s="32"/>
      <c r="N69" s="141"/>
    </row>
    <row r="70" spans="1:14" s="1" customFormat="1" ht="15.95" customHeight="1" x14ac:dyDescent="0.25">
      <c r="A70" s="344"/>
      <c r="B70" s="50" t="s">
        <v>86</v>
      </c>
      <c r="C70" s="45"/>
      <c r="D70" s="14"/>
      <c r="E70" s="19"/>
      <c r="F70" s="49"/>
      <c r="G70" s="48"/>
      <c r="H70" s="382"/>
      <c r="I70" s="383"/>
      <c r="J70" s="41"/>
      <c r="K70" s="41"/>
      <c r="L70" s="19"/>
      <c r="M70" s="32"/>
      <c r="N70" s="141"/>
    </row>
    <row r="71" spans="1:14" s="1" customFormat="1" ht="15.95" customHeight="1" x14ac:dyDescent="0.25">
      <c r="A71" s="344"/>
      <c r="B71" s="50" t="s">
        <v>87</v>
      </c>
      <c r="C71" s="45"/>
      <c r="D71" s="14"/>
      <c r="E71" s="19"/>
      <c r="F71" s="49"/>
      <c r="G71" s="48"/>
      <c r="H71" s="382"/>
      <c r="I71" s="383"/>
      <c r="J71" s="41"/>
      <c r="K71" s="41"/>
      <c r="L71" s="19"/>
      <c r="M71" s="32"/>
      <c r="N71" s="141"/>
    </row>
    <row r="72" spans="1:14" s="1" customFormat="1" ht="15.95" customHeight="1" x14ac:dyDescent="0.25">
      <c r="A72" s="344"/>
      <c r="B72" s="50" t="s">
        <v>88</v>
      </c>
      <c r="C72" s="45"/>
      <c r="D72" s="14"/>
      <c r="E72" s="19"/>
      <c r="F72" s="49"/>
      <c r="G72" s="48"/>
      <c r="H72" s="382"/>
      <c r="I72" s="383"/>
      <c r="J72" s="41"/>
      <c r="K72" s="41"/>
      <c r="L72" s="19"/>
      <c r="M72" s="32"/>
      <c r="N72" s="141"/>
    </row>
    <row r="73" spans="1:14" s="1" customFormat="1" ht="15.95" customHeight="1" x14ac:dyDescent="0.25">
      <c r="A73" s="344"/>
      <c r="B73" s="50" t="s">
        <v>89</v>
      </c>
      <c r="C73" s="45"/>
      <c r="D73" s="14"/>
      <c r="E73" s="19"/>
      <c r="F73" s="49"/>
      <c r="G73" s="48"/>
      <c r="H73" s="382"/>
      <c r="I73" s="383"/>
      <c r="J73" s="41"/>
      <c r="K73" s="41"/>
      <c r="L73" s="19"/>
      <c r="M73" s="32"/>
      <c r="N73" s="141"/>
    </row>
    <row r="74" spans="1:14" s="1" customFormat="1" ht="15.95" customHeight="1" x14ac:dyDescent="0.25">
      <c r="A74" s="344"/>
      <c r="B74" s="50" t="s">
        <v>90</v>
      </c>
      <c r="C74" s="45"/>
      <c r="D74" s="14"/>
      <c r="E74" s="19"/>
      <c r="F74" s="49"/>
      <c r="G74" s="48"/>
      <c r="H74" s="382"/>
      <c r="I74" s="383"/>
      <c r="J74" s="41"/>
      <c r="K74" s="41"/>
      <c r="L74" s="19"/>
      <c r="M74" s="32"/>
      <c r="N74" s="141"/>
    </row>
    <row r="75" spans="1:14" s="1" customFormat="1" ht="15.95" customHeight="1" x14ac:dyDescent="0.25">
      <c r="A75" s="344"/>
      <c r="B75" s="50" t="s">
        <v>91</v>
      </c>
      <c r="C75" s="45"/>
      <c r="D75" s="14"/>
      <c r="E75" s="19"/>
      <c r="F75" s="49"/>
      <c r="G75" s="48"/>
      <c r="H75" s="382"/>
      <c r="I75" s="383"/>
      <c r="J75" s="41"/>
      <c r="K75" s="41"/>
      <c r="L75" s="19"/>
      <c r="M75" s="32"/>
      <c r="N75" s="141"/>
    </row>
    <row r="76" spans="1:14" s="1" customFormat="1" ht="17.100000000000001" customHeight="1" thickBot="1" x14ac:dyDescent="0.3">
      <c r="A76" s="344"/>
      <c r="B76" s="51" t="s">
        <v>127</v>
      </c>
      <c r="C76" s="52"/>
      <c r="D76" s="53"/>
      <c r="E76" s="54"/>
      <c r="F76" s="55"/>
      <c r="G76" s="56"/>
      <c r="H76" s="384"/>
      <c r="I76" s="385"/>
      <c r="J76" s="57"/>
      <c r="K76" s="57"/>
      <c r="L76" s="54"/>
      <c r="M76" s="58"/>
      <c r="N76" s="141"/>
    </row>
    <row r="77" spans="1:14" ht="15" thickBot="1" x14ac:dyDescent="0.3">
      <c r="A77" s="344"/>
      <c r="N77" s="145"/>
    </row>
    <row r="78" spans="1:14" ht="20.25" customHeight="1" x14ac:dyDescent="0.25">
      <c r="A78" s="344"/>
      <c r="B78" s="68" t="s">
        <v>92</v>
      </c>
      <c r="C78" s="370">
        <f>C63-1</f>
        <v>-1</v>
      </c>
      <c r="D78" s="370"/>
      <c r="E78" s="371" t="s">
        <v>107</v>
      </c>
      <c r="F78" s="371"/>
      <c r="G78" s="371"/>
      <c r="H78" s="371"/>
      <c r="I78" s="371"/>
      <c r="J78" s="371"/>
      <c r="K78" s="372" t="s">
        <v>108</v>
      </c>
      <c r="L78" s="372"/>
      <c r="M78" s="373"/>
      <c r="N78" s="145"/>
    </row>
    <row r="79" spans="1:14" ht="60" customHeight="1" x14ac:dyDescent="0.25">
      <c r="A79" s="344"/>
      <c r="B79" s="352" t="s">
        <v>81</v>
      </c>
      <c r="C79" s="354" t="s">
        <v>82</v>
      </c>
      <c r="D79" s="356" t="s">
        <v>5</v>
      </c>
      <c r="E79" s="87" t="s">
        <v>19</v>
      </c>
      <c r="F79" s="87" t="s">
        <v>34</v>
      </c>
      <c r="G79" s="87" t="s">
        <v>80</v>
      </c>
      <c r="H79" s="87" t="s">
        <v>104</v>
      </c>
      <c r="I79" s="87" t="s">
        <v>101</v>
      </c>
      <c r="J79" s="87" t="s">
        <v>129</v>
      </c>
      <c r="K79" s="88" t="s">
        <v>27</v>
      </c>
      <c r="L79" s="88" t="s">
        <v>29</v>
      </c>
      <c r="M79" s="89" t="s">
        <v>102</v>
      </c>
      <c r="N79" s="145"/>
    </row>
    <row r="80" spans="1:14" ht="17.25" customHeight="1" thickBot="1" x14ac:dyDescent="0.3">
      <c r="A80" s="344"/>
      <c r="B80" s="353"/>
      <c r="C80" s="355"/>
      <c r="D80" s="357"/>
      <c r="E80" s="358" t="s">
        <v>103</v>
      </c>
      <c r="F80" s="359"/>
      <c r="G80" s="359"/>
      <c r="H80" s="359"/>
      <c r="I80" s="359"/>
      <c r="J80" s="359"/>
      <c r="K80" s="359"/>
      <c r="L80" s="359"/>
      <c r="M80" s="360"/>
      <c r="N80" s="145"/>
    </row>
    <row r="81" spans="1:14" s="44" customFormat="1" ht="15" x14ac:dyDescent="0.25">
      <c r="A81" s="344"/>
      <c r="B81" s="63" t="s">
        <v>85</v>
      </c>
      <c r="C81" s="64"/>
      <c r="D81" s="65"/>
      <c r="E81" s="66">
        <f>SUM(E82:E91)</f>
        <v>0</v>
      </c>
      <c r="F81" s="361" t="s">
        <v>105</v>
      </c>
      <c r="G81" s="362"/>
      <c r="H81" s="362"/>
      <c r="I81" s="363"/>
      <c r="J81" s="66">
        <f>SUM(J82:J91)</f>
        <v>0</v>
      </c>
      <c r="K81" s="66">
        <f>SUM(K82:K91)</f>
        <v>0</v>
      </c>
      <c r="L81" s="66">
        <f>SUM(L82:L91)</f>
        <v>0</v>
      </c>
      <c r="M81" s="67">
        <f>SUM(M82:M91)</f>
        <v>0</v>
      </c>
      <c r="N81" s="146"/>
    </row>
    <row r="82" spans="1:14" x14ac:dyDescent="0.25">
      <c r="A82" s="344"/>
      <c r="B82" s="50" t="s">
        <v>128</v>
      </c>
      <c r="C82" s="46"/>
      <c r="D82" s="47"/>
      <c r="E82" s="19"/>
      <c r="F82" s="364"/>
      <c r="G82" s="365"/>
      <c r="H82" s="365"/>
      <c r="I82" s="366"/>
      <c r="J82" s="41"/>
      <c r="K82" s="41"/>
      <c r="L82" s="19"/>
      <c r="M82" s="32"/>
      <c r="N82" s="145"/>
    </row>
    <row r="83" spans="1:14" x14ac:dyDescent="0.25">
      <c r="A83" s="344"/>
      <c r="B83" s="50" t="s">
        <v>83</v>
      </c>
      <c r="C83" s="46"/>
      <c r="D83" s="47"/>
      <c r="E83" s="19"/>
      <c r="F83" s="364"/>
      <c r="G83" s="365"/>
      <c r="H83" s="365"/>
      <c r="I83" s="366"/>
      <c r="J83" s="41"/>
      <c r="K83" s="41"/>
      <c r="L83" s="19"/>
      <c r="M83" s="32"/>
      <c r="N83" s="145"/>
    </row>
    <row r="84" spans="1:14" x14ac:dyDescent="0.25">
      <c r="A84" s="344"/>
      <c r="B84" s="59" t="s">
        <v>84</v>
      </c>
      <c r="C84" s="46"/>
      <c r="D84" s="47"/>
      <c r="E84" s="19"/>
      <c r="F84" s="364"/>
      <c r="G84" s="365"/>
      <c r="H84" s="365"/>
      <c r="I84" s="366"/>
      <c r="J84" s="41"/>
      <c r="K84" s="41"/>
      <c r="L84" s="19"/>
      <c r="M84" s="32"/>
      <c r="N84" s="145"/>
    </row>
    <row r="85" spans="1:14" x14ac:dyDescent="0.25">
      <c r="A85" s="344"/>
      <c r="B85" s="59" t="s">
        <v>86</v>
      </c>
      <c r="C85" s="46"/>
      <c r="D85" s="47"/>
      <c r="E85" s="19"/>
      <c r="F85" s="364"/>
      <c r="G85" s="365"/>
      <c r="H85" s="365"/>
      <c r="I85" s="366"/>
      <c r="J85" s="41"/>
      <c r="K85" s="41"/>
      <c r="L85" s="19"/>
      <c r="M85" s="32"/>
      <c r="N85" s="145"/>
    </row>
    <row r="86" spans="1:14" x14ac:dyDescent="0.25">
      <c r="A86" s="344"/>
      <c r="B86" s="59" t="s">
        <v>87</v>
      </c>
      <c r="C86" s="46"/>
      <c r="D86" s="47"/>
      <c r="E86" s="19"/>
      <c r="F86" s="364"/>
      <c r="G86" s="365"/>
      <c r="H86" s="365"/>
      <c r="I86" s="366"/>
      <c r="J86" s="41"/>
      <c r="K86" s="41"/>
      <c r="L86" s="19"/>
      <c r="M86" s="32"/>
      <c r="N86" s="145"/>
    </row>
    <row r="87" spans="1:14" x14ac:dyDescent="0.25">
      <c r="A87" s="344"/>
      <c r="B87" s="59" t="s">
        <v>88</v>
      </c>
      <c r="C87" s="46"/>
      <c r="D87" s="47"/>
      <c r="E87" s="19"/>
      <c r="F87" s="364"/>
      <c r="G87" s="365"/>
      <c r="H87" s="365"/>
      <c r="I87" s="366"/>
      <c r="J87" s="41"/>
      <c r="K87" s="41"/>
      <c r="L87" s="19"/>
      <c r="M87" s="32"/>
      <c r="N87" s="145"/>
    </row>
    <row r="88" spans="1:14" x14ac:dyDescent="0.25">
      <c r="A88" s="344"/>
      <c r="B88" s="59" t="s">
        <v>89</v>
      </c>
      <c r="C88" s="46"/>
      <c r="D88" s="47"/>
      <c r="E88" s="19"/>
      <c r="F88" s="364"/>
      <c r="G88" s="365"/>
      <c r="H88" s="365"/>
      <c r="I88" s="366"/>
      <c r="J88" s="41"/>
      <c r="K88" s="41"/>
      <c r="L88" s="19"/>
      <c r="M88" s="32"/>
      <c r="N88" s="145"/>
    </row>
    <row r="89" spans="1:14" x14ac:dyDescent="0.25">
      <c r="A89" s="344"/>
      <c r="B89" s="59" t="s">
        <v>90</v>
      </c>
      <c r="C89" s="46"/>
      <c r="D89" s="47"/>
      <c r="E89" s="19"/>
      <c r="F89" s="364"/>
      <c r="G89" s="365"/>
      <c r="H89" s="365"/>
      <c r="I89" s="366"/>
      <c r="J89" s="41"/>
      <c r="K89" s="41"/>
      <c r="L89" s="19"/>
      <c r="M89" s="32"/>
      <c r="N89" s="145"/>
    </row>
    <row r="90" spans="1:14" x14ac:dyDescent="0.25">
      <c r="A90" s="344"/>
      <c r="B90" s="59" t="s">
        <v>91</v>
      </c>
      <c r="C90" s="46"/>
      <c r="D90" s="47"/>
      <c r="E90" s="19"/>
      <c r="F90" s="364"/>
      <c r="G90" s="365"/>
      <c r="H90" s="365"/>
      <c r="I90" s="366"/>
      <c r="J90" s="41"/>
      <c r="K90" s="41"/>
      <c r="L90" s="19"/>
      <c r="M90" s="32"/>
      <c r="N90" s="145"/>
    </row>
    <row r="91" spans="1:14" ht="15" thickBot="1" x14ac:dyDescent="0.3">
      <c r="A91" s="344"/>
      <c r="B91" s="60" t="s">
        <v>127</v>
      </c>
      <c r="C91" s="61"/>
      <c r="D91" s="62"/>
      <c r="E91" s="54"/>
      <c r="F91" s="367"/>
      <c r="G91" s="368"/>
      <c r="H91" s="368"/>
      <c r="I91" s="369"/>
      <c r="J91" s="57"/>
      <c r="K91" s="57"/>
      <c r="L91" s="54"/>
      <c r="M91" s="58"/>
      <c r="N91" s="145"/>
    </row>
    <row r="92" spans="1:14" x14ac:dyDescent="0.25">
      <c r="A92" s="141"/>
      <c r="B92" s="154"/>
      <c r="C92" s="154"/>
      <c r="D92" s="145"/>
      <c r="E92" s="145"/>
      <c r="F92" s="154"/>
      <c r="G92" s="155"/>
      <c r="H92" s="140"/>
      <c r="I92" s="140"/>
      <c r="J92" s="140"/>
      <c r="K92" s="140"/>
      <c r="L92" s="145"/>
      <c r="M92" s="145"/>
      <c r="N92" s="145"/>
    </row>
    <row r="93" spans="1:14" ht="15" thickBot="1" x14ac:dyDescent="0.3">
      <c r="A93" s="143"/>
      <c r="B93" s="152"/>
      <c r="C93" s="152"/>
      <c r="D93" s="147"/>
      <c r="E93" s="147"/>
      <c r="F93" s="152"/>
      <c r="G93" s="153"/>
      <c r="H93" s="142"/>
      <c r="I93" s="142"/>
      <c r="J93" s="142"/>
      <c r="K93" s="142"/>
      <c r="L93" s="147"/>
      <c r="M93" s="147"/>
      <c r="N93" s="147"/>
    </row>
    <row r="94" spans="1:14" ht="27.95" customHeight="1" thickBot="1" x14ac:dyDescent="0.3">
      <c r="A94" s="345" t="s">
        <v>285</v>
      </c>
      <c r="B94" s="377" t="s">
        <v>307</v>
      </c>
      <c r="C94" s="378"/>
      <c r="D94" s="378"/>
      <c r="E94" s="378"/>
      <c r="F94" s="378"/>
      <c r="G94" s="378"/>
      <c r="H94" s="378"/>
      <c r="I94" s="378"/>
      <c r="J94" s="378"/>
      <c r="K94" s="378"/>
      <c r="L94" s="378"/>
      <c r="M94" s="379"/>
      <c r="N94" s="147"/>
    </row>
    <row r="95" spans="1:14" ht="15" x14ac:dyDescent="0.25">
      <c r="A95" s="345"/>
      <c r="B95" s="68" t="s">
        <v>92</v>
      </c>
      <c r="C95" s="370">
        <f>D8</f>
        <v>0</v>
      </c>
      <c r="D95" s="370"/>
      <c r="E95" s="371" t="s">
        <v>107</v>
      </c>
      <c r="F95" s="371"/>
      <c r="G95" s="371"/>
      <c r="H95" s="371"/>
      <c r="I95" s="371"/>
      <c r="J95" s="371"/>
      <c r="K95" s="372" t="s">
        <v>108</v>
      </c>
      <c r="L95" s="372"/>
      <c r="M95" s="373"/>
      <c r="N95" s="147"/>
    </row>
    <row r="96" spans="1:14" ht="45" x14ac:dyDescent="0.25">
      <c r="A96" s="345"/>
      <c r="B96" s="352" t="s">
        <v>81</v>
      </c>
      <c r="C96" s="354" t="s">
        <v>82</v>
      </c>
      <c r="D96" s="356" t="s">
        <v>5</v>
      </c>
      <c r="E96" s="87" t="s">
        <v>19</v>
      </c>
      <c r="F96" s="87" t="s">
        <v>34</v>
      </c>
      <c r="G96" s="87" t="s">
        <v>80</v>
      </c>
      <c r="H96" s="87" t="s">
        <v>104</v>
      </c>
      <c r="I96" s="87" t="s">
        <v>101</v>
      </c>
      <c r="J96" s="87" t="s">
        <v>129</v>
      </c>
      <c r="K96" s="88" t="s">
        <v>27</v>
      </c>
      <c r="L96" s="88" t="s">
        <v>29</v>
      </c>
      <c r="M96" s="89" t="s">
        <v>102</v>
      </c>
      <c r="N96" s="147"/>
    </row>
    <row r="97" spans="1:14" ht="15.75" thickBot="1" x14ac:dyDescent="0.3">
      <c r="A97" s="345"/>
      <c r="B97" s="353"/>
      <c r="C97" s="355"/>
      <c r="D97" s="357"/>
      <c r="E97" s="358" t="s">
        <v>103</v>
      </c>
      <c r="F97" s="359"/>
      <c r="G97" s="359"/>
      <c r="H97" s="359"/>
      <c r="I97" s="359"/>
      <c r="J97" s="359"/>
      <c r="K97" s="359"/>
      <c r="L97" s="359"/>
      <c r="M97" s="360"/>
      <c r="N97" s="147"/>
    </row>
    <row r="98" spans="1:14" ht="15.95" customHeight="1" x14ac:dyDescent="0.25">
      <c r="A98" s="345"/>
      <c r="B98" s="63" t="s">
        <v>85</v>
      </c>
      <c r="C98" s="64"/>
      <c r="D98" s="65"/>
      <c r="E98" s="66">
        <f t="shared" ref="E98:M98" si="0">SUM(E99:E108)</f>
        <v>0</v>
      </c>
      <c r="F98" s="380" t="s">
        <v>105</v>
      </c>
      <c r="G98" s="381"/>
      <c r="H98" s="66">
        <f t="shared" si="0"/>
        <v>0</v>
      </c>
      <c r="I98" s="66">
        <f t="shared" si="0"/>
        <v>0</v>
      </c>
      <c r="J98" s="66">
        <f t="shared" si="0"/>
        <v>0</v>
      </c>
      <c r="K98" s="66">
        <f t="shared" si="0"/>
        <v>0</v>
      </c>
      <c r="L98" s="66">
        <f t="shared" si="0"/>
        <v>0</v>
      </c>
      <c r="M98" s="67">
        <f t="shared" si="0"/>
        <v>0</v>
      </c>
      <c r="N98" s="147"/>
    </row>
    <row r="99" spans="1:14" ht="15.95" customHeight="1" x14ac:dyDescent="0.25">
      <c r="A99" s="345"/>
      <c r="B99" s="50" t="s">
        <v>128</v>
      </c>
      <c r="C99" s="14"/>
      <c r="D99" s="14"/>
      <c r="E99" s="19"/>
      <c r="F99" s="382"/>
      <c r="G99" s="383"/>
      <c r="H99" s="41"/>
      <c r="I99" s="41"/>
      <c r="J99" s="19"/>
      <c r="K99" s="19"/>
      <c r="L99" s="19"/>
      <c r="M99" s="32"/>
      <c r="N99" s="147"/>
    </row>
    <row r="100" spans="1:14" ht="15.95" customHeight="1" x14ac:dyDescent="0.25">
      <c r="A100" s="345"/>
      <c r="B100" s="50" t="s">
        <v>83</v>
      </c>
      <c r="C100" s="45"/>
      <c r="D100" s="14"/>
      <c r="E100" s="19"/>
      <c r="F100" s="382"/>
      <c r="G100" s="383"/>
      <c r="H100" s="41"/>
      <c r="I100" s="41"/>
      <c r="J100" s="41"/>
      <c r="K100" s="41"/>
      <c r="L100" s="19"/>
      <c r="M100" s="32"/>
      <c r="N100" s="147"/>
    </row>
    <row r="101" spans="1:14" ht="15.95" customHeight="1" x14ac:dyDescent="0.25">
      <c r="A101" s="345"/>
      <c r="B101" s="50" t="s">
        <v>84</v>
      </c>
      <c r="C101" s="45"/>
      <c r="D101" s="14"/>
      <c r="E101" s="19"/>
      <c r="F101" s="382"/>
      <c r="G101" s="383"/>
      <c r="H101" s="41"/>
      <c r="I101" s="41"/>
      <c r="J101" s="41"/>
      <c r="K101" s="41"/>
      <c r="L101" s="19"/>
      <c r="M101" s="32"/>
      <c r="N101" s="147"/>
    </row>
    <row r="102" spans="1:14" ht="15.95" customHeight="1" x14ac:dyDescent="0.25">
      <c r="A102" s="345"/>
      <c r="B102" s="50" t="s">
        <v>86</v>
      </c>
      <c r="C102" s="45"/>
      <c r="D102" s="14"/>
      <c r="E102" s="19"/>
      <c r="F102" s="382"/>
      <c r="G102" s="383"/>
      <c r="H102" s="41"/>
      <c r="I102" s="41"/>
      <c r="J102" s="41"/>
      <c r="K102" s="41"/>
      <c r="L102" s="19"/>
      <c r="M102" s="32"/>
      <c r="N102" s="147"/>
    </row>
    <row r="103" spans="1:14" ht="15.95" customHeight="1" x14ac:dyDescent="0.25">
      <c r="A103" s="345"/>
      <c r="B103" s="50" t="s">
        <v>87</v>
      </c>
      <c r="C103" s="45"/>
      <c r="D103" s="14"/>
      <c r="E103" s="19"/>
      <c r="F103" s="382"/>
      <c r="G103" s="383"/>
      <c r="H103" s="41"/>
      <c r="I103" s="41"/>
      <c r="J103" s="41"/>
      <c r="K103" s="41"/>
      <c r="L103" s="19"/>
      <c r="M103" s="32"/>
      <c r="N103" s="147"/>
    </row>
    <row r="104" spans="1:14" ht="15.95" customHeight="1" x14ac:dyDescent="0.25">
      <c r="A104" s="345"/>
      <c r="B104" s="50" t="s">
        <v>88</v>
      </c>
      <c r="C104" s="45"/>
      <c r="D104" s="14"/>
      <c r="E104" s="19"/>
      <c r="F104" s="382"/>
      <c r="G104" s="383"/>
      <c r="H104" s="41"/>
      <c r="I104" s="41"/>
      <c r="J104" s="41"/>
      <c r="K104" s="41"/>
      <c r="L104" s="19"/>
      <c r="M104" s="32"/>
      <c r="N104" s="147"/>
    </row>
    <row r="105" spans="1:14" ht="15.95" customHeight="1" x14ac:dyDescent="0.25">
      <c r="A105" s="345"/>
      <c r="B105" s="50" t="s">
        <v>89</v>
      </c>
      <c r="C105" s="45"/>
      <c r="D105" s="14"/>
      <c r="E105" s="19"/>
      <c r="F105" s="382"/>
      <c r="G105" s="383"/>
      <c r="H105" s="41"/>
      <c r="I105" s="41"/>
      <c r="J105" s="41"/>
      <c r="K105" s="41"/>
      <c r="L105" s="19"/>
      <c r="M105" s="32"/>
      <c r="N105" s="147"/>
    </row>
    <row r="106" spans="1:14" ht="15.95" customHeight="1" x14ac:dyDescent="0.25">
      <c r="A106" s="345"/>
      <c r="B106" s="50" t="s">
        <v>90</v>
      </c>
      <c r="C106" s="45"/>
      <c r="D106" s="14"/>
      <c r="E106" s="19"/>
      <c r="F106" s="382"/>
      <c r="G106" s="383"/>
      <c r="H106" s="41"/>
      <c r="I106" s="41"/>
      <c r="J106" s="41"/>
      <c r="K106" s="41"/>
      <c r="L106" s="19"/>
      <c r="M106" s="32"/>
      <c r="N106" s="147"/>
    </row>
    <row r="107" spans="1:14" ht="15.95" customHeight="1" x14ac:dyDescent="0.25">
      <c r="A107" s="345"/>
      <c r="B107" s="50" t="s">
        <v>91</v>
      </c>
      <c r="C107" s="45"/>
      <c r="D107" s="14"/>
      <c r="E107" s="19"/>
      <c r="F107" s="382"/>
      <c r="G107" s="383"/>
      <c r="H107" s="41"/>
      <c r="I107" s="41"/>
      <c r="J107" s="41"/>
      <c r="K107" s="41"/>
      <c r="L107" s="19"/>
      <c r="M107" s="32"/>
      <c r="N107" s="147"/>
    </row>
    <row r="108" spans="1:14" ht="17.100000000000001" customHeight="1" thickBot="1" x14ac:dyDescent="0.3">
      <c r="A108" s="345"/>
      <c r="B108" s="51" t="s">
        <v>127</v>
      </c>
      <c r="C108" s="52"/>
      <c r="D108" s="53"/>
      <c r="E108" s="54"/>
      <c r="F108" s="384"/>
      <c r="G108" s="385"/>
      <c r="H108" s="57"/>
      <c r="I108" s="57"/>
      <c r="J108" s="57"/>
      <c r="K108" s="57"/>
      <c r="L108" s="54"/>
      <c r="M108" s="58"/>
      <c r="N108" s="147"/>
    </row>
    <row r="109" spans="1:14" ht="15" thickBot="1" x14ac:dyDescent="0.3">
      <c r="A109" s="345"/>
      <c r="N109" s="147"/>
    </row>
    <row r="110" spans="1:14" ht="15" x14ac:dyDescent="0.25">
      <c r="A110" s="345"/>
      <c r="B110" s="68" t="s">
        <v>92</v>
      </c>
      <c r="C110" s="370">
        <f>C95-1</f>
        <v>-1</v>
      </c>
      <c r="D110" s="370"/>
      <c r="E110" s="371" t="s">
        <v>107</v>
      </c>
      <c r="F110" s="371"/>
      <c r="G110" s="371"/>
      <c r="H110" s="371"/>
      <c r="I110" s="371"/>
      <c r="J110" s="371"/>
      <c r="K110" s="372" t="s">
        <v>108</v>
      </c>
      <c r="L110" s="372"/>
      <c r="M110" s="373"/>
      <c r="N110" s="147"/>
    </row>
    <row r="111" spans="1:14" ht="45" x14ac:dyDescent="0.25">
      <c r="A111" s="345"/>
      <c r="B111" s="352" t="s">
        <v>81</v>
      </c>
      <c r="C111" s="354" t="s">
        <v>82</v>
      </c>
      <c r="D111" s="356" t="s">
        <v>5</v>
      </c>
      <c r="E111" s="87" t="s">
        <v>19</v>
      </c>
      <c r="F111" s="87" t="s">
        <v>34</v>
      </c>
      <c r="G111" s="87" t="s">
        <v>80</v>
      </c>
      <c r="H111" s="87" t="s">
        <v>104</v>
      </c>
      <c r="I111" s="87" t="s">
        <v>101</v>
      </c>
      <c r="J111" s="87" t="s">
        <v>129</v>
      </c>
      <c r="K111" s="88" t="s">
        <v>27</v>
      </c>
      <c r="L111" s="88" t="s">
        <v>29</v>
      </c>
      <c r="M111" s="89" t="s">
        <v>102</v>
      </c>
      <c r="N111" s="147"/>
    </row>
    <row r="112" spans="1:14" ht="15.75" thickBot="1" x14ac:dyDescent="0.3">
      <c r="A112" s="345"/>
      <c r="B112" s="353"/>
      <c r="C112" s="355"/>
      <c r="D112" s="357"/>
      <c r="E112" s="358" t="s">
        <v>103</v>
      </c>
      <c r="F112" s="359"/>
      <c r="G112" s="359"/>
      <c r="H112" s="359"/>
      <c r="I112" s="359"/>
      <c r="J112" s="359"/>
      <c r="K112" s="359"/>
      <c r="L112" s="359"/>
      <c r="M112" s="360"/>
      <c r="N112" s="147"/>
    </row>
    <row r="113" spans="1:14" ht="15" x14ac:dyDescent="0.25">
      <c r="A113" s="345"/>
      <c r="B113" s="63" t="s">
        <v>85</v>
      </c>
      <c r="C113" s="64"/>
      <c r="D113" s="65"/>
      <c r="E113" s="66">
        <f>SUM(E114:E123)</f>
        <v>0</v>
      </c>
      <c r="F113" s="361" t="s">
        <v>105</v>
      </c>
      <c r="G113" s="362"/>
      <c r="H113" s="362"/>
      <c r="I113" s="363"/>
      <c r="J113" s="66">
        <f>SUM(J114:J123)</f>
        <v>0</v>
      </c>
      <c r="K113" s="66">
        <f>SUM(K114:K123)</f>
        <v>0</v>
      </c>
      <c r="L113" s="66">
        <f>SUM(L114:L123)</f>
        <v>0</v>
      </c>
      <c r="M113" s="67">
        <f>SUM(M114:M123)</f>
        <v>0</v>
      </c>
      <c r="N113" s="147"/>
    </row>
    <row r="114" spans="1:14" x14ac:dyDescent="0.25">
      <c r="A114" s="345"/>
      <c r="B114" s="50" t="s">
        <v>128</v>
      </c>
      <c r="C114" s="46"/>
      <c r="D114" s="47"/>
      <c r="E114" s="19"/>
      <c r="F114" s="364"/>
      <c r="G114" s="365"/>
      <c r="H114" s="365"/>
      <c r="I114" s="366"/>
      <c r="J114" s="41"/>
      <c r="K114" s="41"/>
      <c r="L114" s="19"/>
      <c r="M114" s="32"/>
      <c r="N114" s="147"/>
    </row>
    <row r="115" spans="1:14" x14ac:dyDescent="0.25">
      <c r="A115" s="345"/>
      <c r="B115" s="50" t="s">
        <v>83</v>
      </c>
      <c r="C115" s="46"/>
      <c r="D115" s="47"/>
      <c r="E115" s="19"/>
      <c r="F115" s="364"/>
      <c r="G115" s="365"/>
      <c r="H115" s="365"/>
      <c r="I115" s="366"/>
      <c r="J115" s="41"/>
      <c r="K115" s="41"/>
      <c r="L115" s="19"/>
      <c r="M115" s="32"/>
      <c r="N115" s="147"/>
    </row>
    <row r="116" spans="1:14" x14ac:dyDescent="0.25">
      <c r="A116" s="345"/>
      <c r="B116" s="59" t="s">
        <v>84</v>
      </c>
      <c r="C116" s="46"/>
      <c r="D116" s="47"/>
      <c r="E116" s="19"/>
      <c r="F116" s="364"/>
      <c r="G116" s="365"/>
      <c r="H116" s="365"/>
      <c r="I116" s="366"/>
      <c r="J116" s="41"/>
      <c r="K116" s="41"/>
      <c r="L116" s="19"/>
      <c r="M116" s="32"/>
      <c r="N116" s="147"/>
    </row>
    <row r="117" spans="1:14" x14ac:dyDescent="0.25">
      <c r="A117" s="345"/>
      <c r="B117" s="59" t="s">
        <v>86</v>
      </c>
      <c r="C117" s="46"/>
      <c r="D117" s="47"/>
      <c r="E117" s="19"/>
      <c r="F117" s="364"/>
      <c r="G117" s="365"/>
      <c r="H117" s="365"/>
      <c r="I117" s="366"/>
      <c r="J117" s="41"/>
      <c r="K117" s="41"/>
      <c r="L117" s="19"/>
      <c r="M117" s="32"/>
      <c r="N117" s="147"/>
    </row>
    <row r="118" spans="1:14" x14ac:dyDescent="0.25">
      <c r="A118" s="345"/>
      <c r="B118" s="59" t="s">
        <v>87</v>
      </c>
      <c r="C118" s="46"/>
      <c r="D118" s="47"/>
      <c r="E118" s="19"/>
      <c r="F118" s="364"/>
      <c r="G118" s="365"/>
      <c r="H118" s="365"/>
      <c r="I118" s="366"/>
      <c r="J118" s="41"/>
      <c r="K118" s="41"/>
      <c r="L118" s="19"/>
      <c r="M118" s="32"/>
      <c r="N118" s="147"/>
    </row>
    <row r="119" spans="1:14" x14ac:dyDescent="0.25">
      <c r="A119" s="345"/>
      <c r="B119" s="59" t="s">
        <v>88</v>
      </c>
      <c r="C119" s="46"/>
      <c r="D119" s="47"/>
      <c r="E119" s="19"/>
      <c r="F119" s="364"/>
      <c r="G119" s="365"/>
      <c r="H119" s="365"/>
      <c r="I119" s="366"/>
      <c r="J119" s="41"/>
      <c r="K119" s="41"/>
      <c r="L119" s="19"/>
      <c r="M119" s="32"/>
      <c r="N119" s="147"/>
    </row>
    <row r="120" spans="1:14" x14ac:dyDescent="0.25">
      <c r="A120" s="345"/>
      <c r="B120" s="59" t="s">
        <v>89</v>
      </c>
      <c r="C120" s="46"/>
      <c r="D120" s="47"/>
      <c r="E120" s="19"/>
      <c r="F120" s="364"/>
      <c r="G120" s="365"/>
      <c r="H120" s="365"/>
      <c r="I120" s="366"/>
      <c r="J120" s="41"/>
      <c r="K120" s="41"/>
      <c r="L120" s="19"/>
      <c r="M120" s="32"/>
      <c r="N120" s="147"/>
    </row>
    <row r="121" spans="1:14" x14ac:dyDescent="0.25">
      <c r="A121" s="345"/>
      <c r="B121" s="59" t="s">
        <v>90</v>
      </c>
      <c r="C121" s="46"/>
      <c r="D121" s="47"/>
      <c r="E121" s="19"/>
      <c r="F121" s="364"/>
      <c r="G121" s="365"/>
      <c r="H121" s="365"/>
      <c r="I121" s="366"/>
      <c r="J121" s="41"/>
      <c r="K121" s="41"/>
      <c r="L121" s="19"/>
      <c r="M121" s="32"/>
      <c r="N121" s="147"/>
    </row>
    <row r="122" spans="1:14" x14ac:dyDescent="0.25">
      <c r="A122" s="345"/>
      <c r="B122" s="59" t="s">
        <v>91</v>
      </c>
      <c r="C122" s="46"/>
      <c r="D122" s="47"/>
      <c r="E122" s="19"/>
      <c r="F122" s="364"/>
      <c r="G122" s="365"/>
      <c r="H122" s="365"/>
      <c r="I122" s="366"/>
      <c r="J122" s="41"/>
      <c r="K122" s="41"/>
      <c r="L122" s="19"/>
      <c r="M122" s="32"/>
      <c r="N122" s="147"/>
    </row>
    <row r="123" spans="1:14" ht="15" thickBot="1" x14ac:dyDescent="0.3">
      <c r="A123" s="345"/>
      <c r="B123" s="60" t="s">
        <v>127</v>
      </c>
      <c r="C123" s="61"/>
      <c r="D123" s="62"/>
      <c r="E123" s="54"/>
      <c r="F123" s="367"/>
      <c r="G123" s="368"/>
      <c r="H123" s="368"/>
      <c r="I123" s="369"/>
      <c r="J123" s="57"/>
      <c r="K123" s="57"/>
      <c r="L123" s="54"/>
      <c r="M123" s="58"/>
      <c r="N123" s="147"/>
    </row>
    <row r="124" spans="1:14" x14ac:dyDescent="0.25">
      <c r="A124" s="143"/>
      <c r="B124" s="152"/>
      <c r="C124" s="152"/>
      <c r="D124" s="147"/>
      <c r="E124" s="147"/>
      <c r="F124" s="152"/>
      <c r="G124" s="153"/>
      <c r="H124" s="142"/>
      <c r="I124" s="142"/>
      <c r="J124" s="142"/>
      <c r="K124" s="142"/>
      <c r="L124" s="147"/>
      <c r="M124" s="147"/>
      <c r="N124" s="147"/>
    </row>
    <row r="125" spans="1:14" ht="15" thickBot="1" x14ac:dyDescent="0.3">
      <c r="A125" s="149"/>
      <c r="B125" s="150"/>
      <c r="C125" s="150"/>
      <c r="D125" s="148"/>
      <c r="E125" s="148"/>
      <c r="F125" s="150"/>
      <c r="G125" s="151"/>
      <c r="H125" s="144"/>
      <c r="I125" s="144"/>
      <c r="J125" s="144"/>
      <c r="K125" s="144"/>
      <c r="L125" s="148"/>
      <c r="M125" s="148"/>
      <c r="N125" s="148"/>
    </row>
    <row r="126" spans="1:14" ht="24" customHeight="1" thickBot="1" x14ac:dyDescent="0.3">
      <c r="A126" s="346" t="s">
        <v>286</v>
      </c>
      <c r="B126" s="411" t="s">
        <v>308</v>
      </c>
      <c r="C126" s="412"/>
      <c r="D126" s="412"/>
      <c r="E126" s="412"/>
      <c r="F126" s="412"/>
      <c r="G126" s="412"/>
      <c r="H126" s="412"/>
      <c r="I126" s="412"/>
      <c r="J126" s="412"/>
      <c r="K126" s="412"/>
      <c r="L126" s="412"/>
      <c r="M126" s="413"/>
      <c r="N126" s="148"/>
    </row>
    <row r="127" spans="1:14" ht="15" x14ac:dyDescent="0.25">
      <c r="A127" s="346"/>
      <c r="B127" s="112" t="s">
        <v>92</v>
      </c>
      <c r="C127" s="347">
        <f>D8</f>
        <v>0</v>
      </c>
      <c r="D127" s="348"/>
      <c r="E127" s="349" t="s">
        <v>107</v>
      </c>
      <c r="F127" s="350"/>
      <c r="G127" s="350"/>
      <c r="H127" s="350"/>
      <c r="I127" s="350"/>
      <c r="J127" s="351"/>
      <c r="K127" s="399" t="s">
        <v>108</v>
      </c>
      <c r="L127" s="400"/>
      <c r="M127" s="401"/>
      <c r="N127" s="148"/>
    </row>
    <row r="128" spans="1:14" ht="45" x14ac:dyDescent="0.25">
      <c r="A128" s="346"/>
      <c r="B128" s="402" t="s">
        <v>81</v>
      </c>
      <c r="C128" s="404" t="s">
        <v>82</v>
      </c>
      <c r="D128" s="406" t="s">
        <v>5</v>
      </c>
      <c r="E128" s="113" t="s">
        <v>19</v>
      </c>
      <c r="F128" s="113" t="s">
        <v>34</v>
      </c>
      <c r="G128" s="113" t="s">
        <v>80</v>
      </c>
      <c r="H128" s="113" t="s">
        <v>104</v>
      </c>
      <c r="I128" s="113" t="s">
        <v>101</v>
      </c>
      <c r="J128" s="113" t="s">
        <v>129</v>
      </c>
      <c r="K128" s="114" t="s">
        <v>27</v>
      </c>
      <c r="L128" s="114" t="s">
        <v>29</v>
      </c>
      <c r="M128" s="115" t="s">
        <v>102</v>
      </c>
      <c r="N128" s="148"/>
    </row>
    <row r="129" spans="1:14" ht="15.75" thickBot="1" x14ac:dyDescent="0.3">
      <c r="A129" s="346"/>
      <c r="B129" s="403"/>
      <c r="C129" s="405"/>
      <c r="D129" s="407"/>
      <c r="E129" s="408" t="s">
        <v>103</v>
      </c>
      <c r="F129" s="409"/>
      <c r="G129" s="409"/>
      <c r="H129" s="409"/>
      <c r="I129" s="409"/>
      <c r="J129" s="409"/>
      <c r="K129" s="409"/>
      <c r="L129" s="409"/>
      <c r="M129" s="410"/>
      <c r="N129" s="148"/>
    </row>
    <row r="130" spans="1:14" ht="15" x14ac:dyDescent="0.25">
      <c r="A130" s="346"/>
      <c r="B130" s="116" t="s">
        <v>85</v>
      </c>
      <c r="C130" s="117"/>
      <c r="D130" s="118"/>
      <c r="E130" s="66">
        <f t="shared" ref="E130:M130" si="1">SUM(E131:E140)</f>
        <v>0</v>
      </c>
      <c r="F130" s="390" t="s">
        <v>105</v>
      </c>
      <c r="G130" s="391"/>
      <c r="H130" s="391"/>
      <c r="I130" s="392"/>
      <c r="J130" s="66">
        <f t="shared" si="1"/>
        <v>0</v>
      </c>
      <c r="K130" s="66">
        <f t="shared" si="1"/>
        <v>0</v>
      </c>
      <c r="L130" s="66">
        <f t="shared" si="1"/>
        <v>0</v>
      </c>
      <c r="M130" s="66">
        <f t="shared" si="1"/>
        <v>0</v>
      </c>
      <c r="N130" s="148"/>
    </row>
    <row r="131" spans="1:14" x14ac:dyDescent="0.25">
      <c r="A131" s="346"/>
      <c r="B131" s="119" t="s">
        <v>128</v>
      </c>
      <c r="C131" s="120"/>
      <c r="D131" s="120"/>
      <c r="E131" s="121"/>
      <c r="F131" s="393"/>
      <c r="G131" s="394"/>
      <c r="H131" s="394"/>
      <c r="I131" s="395"/>
      <c r="J131" s="121"/>
      <c r="K131" s="121"/>
      <c r="L131" s="121"/>
      <c r="M131" s="123"/>
      <c r="N131" s="148"/>
    </row>
    <row r="132" spans="1:14" x14ac:dyDescent="0.25">
      <c r="A132" s="346"/>
      <c r="B132" s="119" t="s">
        <v>83</v>
      </c>
      <c r="C132" s="124"/>
      <c r="D132" s="120"/>
      <c r="E132" s="121"/>
      <c r="F132" s="393"/>
      <c r="G132" s="394"/>
      <c r="H132" s="394"/>
      <c r="I132" s="395"/>
      <c r="J132" s="122"/>
      <c r="K132" s="122"/>
      <c r="L132" s="121"/>
      <c r="M132" s="123"/>
      <c r="N132" s="148"/>
    </row>
    <row r="133" spans="1:14" x14ac:dyDescent="0.25">
      <c r="A133" s="346"/>
      <c r="B133" s="119" t="s">
        <v>84</v>
      </c>
      <c r="C133" s="124"/>
      <c r="D133" s="120"/>
      <c r="E133" s="121"/>
      <c r="F133" s="393"/>
      <c r="G133" s="394"/>
      <c r="H133" s="394"/>
      <c r="I133" s="395"/>
      <c r="J133" s="122"/>
      <c r="K133" s="122"/>
      <c r="L133" s="121"/>
      <c r="M133" s="123"/>
      <c r="N133" s="148"/>
    </row>
    <row r="134" spans="1:14" x14ac:dyDescent="0.25">
      <c r="A134" s="346"/>
      <c r="B134" s="119" t="s">
        <v>86</v>
      </c>
      <c r="C134" s="124"/>
      <c r="D134" s="120"/>
      <c r="E134" s="121"/>
      <c r="F134" s="393"/>
      <c r="G134" s="394"/>
      <c r="H134" s="394"/>
      <c r="I134" s="395"/>
      <c r="J134" s="122"/>
      <c r="K134" s="122"/>
      <c r="L134" s="121"/>
      <c r="M134" s="123"/>
      <c r="N134" s="148"/>
    </row>
    <row r="135" spans="1:14" x14ac:dyDescent="0.25">
      <c r="A135" s="346"/>
      <c r="B135" s="119" t="s">
        <v>87</v>
      </c>
      <c r="C135" s="124"/>
      <c r="D135" s="120"/>
      <c r="E135" s="121"/>
      <c r="F135" s="393"/>
      <c r="G135" s="394"/>
      <c r="H135" s="394"/>
      <c r="I135" s="395"/>
      <c r="J135" s="122"/>
      <c r="K135" s="122"/>
      <c r="L135" s="121"/>
      <c r="M135" s="123"/>
      <c r="N135" s="148"/>
    </row>
    <row r="136" spans="1:14" x14ac:dyDescent="0.25">
      <c r="A136" s="346"/>
      <c r="B136" s="119" t="s">
        <v>88</v>
      </c>
      <c r="C136" s="124"/>
      <c r="D136" s="120"/>
      <c r="E136" s="121"/>
      <c r="F136" s="393"/>
      <c r="G136" s="394"/>
      <c r="H136" s="394"/>
      <c r="I136" s="395"/>
      <c r="J136" s="122"/>
      <c r="K136" s="122"/>
      <c r="L136" s="121"/>
      <c r="M136" s="123"/>
      <c r="N136" s="148"/>
    </row>
    <row r="137" spans="1:14" x14ac:dyDescent="0.25">
      <c r="A137" s="346"/>
      <c r="B137" s="119" t="s">
        <v>89</v>
      </c>
      <c r="C137" s="124"/>
      <c r="D137" s="120"/>
      <c r="E137" s="121"/>
      <c r="F137" s="393"/>
      <c r="G137" s="394"/>
      <c r="H137" s="394"/>
      <c r="I137" s="395"/>
      <c r="J137" s="122"/>
      <c r="K137" s="122"/>
      <c r="L137" s="121"/>
      <c r="M137" s="123"/>
      <c r="N137" s="148"/>
    </row>
    <row r="138" spans="1:14" x14ac:dyDescent="0.25">
      <c r="A138" s="346"/>
      <c r="B138" s="119" t="s">
        <v>90</v>
      </c>
      <c r="C138" s="124"/>
      <c r="D138" s="120"/>
      <c r="E138" s="121"/>
      <c r="F138" s="393"/>
      <c r="G138" s="394"/>
      <c r="H138" s="394"/>
      <c r="I138" s="395"/>
      <c r="J138" s="122"/>
      <c r="K138" s="122"/>
      <c r="L138" s="121"/>
      <c r="M138" s="123"/>
      <c r="N138" s="148"/>
    </row>
    <row r="139" spans="1:14" x14ac:dyDescent="0.25">
      <c r="A139" s="346"/>
      <c r="B139" s="119" t="s">
        <v>91</v>
      </c>
      <c r="C139" s="124"/>
      <c r="D139" s="120"/>
      <c r="E139" s="121"/>
      <c r="F139" s="393"/>
      <c r="G139" s="394"/>
      <c r="H139" s="394"/>
      <c r="I139" s="395"/>
      <c r="J139" s="122"/>
      <c r="K139" s="122"/>
      <c r="L139" s="121"/>
      <c r="M139" s="123"/>
      <c r="N139" s="148"/>
    </row>
    <row r="140" spans="1:14" ht="15" thickBot="1" x14ac:dyDescent="0.3">
      <c r="A140" s="346"/>
      <c r="B140" s="125" t="s">
        <v>127</v>
      </c>
      <c r="C140" s="126"/>
      <c r="D140" s="127"/>
      <c r="E140" s="128"/>
      <c r="F140" s="396"/>
      <c r="G140" s="397"/>
      <c r="H140" s="397"/>
      <c r="I140" s="398"/>
      <c r="J140" s="129"/>
      <c r="K140" s="129"/>
      <c r="L140" s="128"/>
      <c r="M140" s="130"/>
      <c r="N140" s="148"/>
    </row>
    <row r="141" spans="1:14" ht="15" thickBot="1" x14ac:dyDescent="0.3">
      <c r="A141" s="346"/>
      <c r="B141" s="131"/>
      <c r="C141" s="131"/>
      <c r="D141" s="132"/>
      <c r="E141" s="132"/>
      <c r="F141" s="131"/>
      <c r="L141" s="132"/>
      <c r="M141" s="132"/>
      <c r="N141" s="148"/>
    </row>
    <row r="142" spans="1:14" ht="15" x14ac:dyDescent="0.25">
      <c r="A142" s="346"/>
      <c r="B142" s="133" t="s">
        <v>92</v>
      </c>
      <c r="C142" s="347">
        <f>C127-1</f>
        <v>-1</v>
      </c>
      <c r="D142" s="348"/>
      <c r="E142" s="349" t="s">
        <v>107</v>
      </c>
      <c r="F142" s="350"/>
      <c r="G142" s="350"/>
      <c r="H142" s="350"/>
      <c r="I142" s="350"/>
      <c r="J142" s="351"/>
      <c r="K142" s="399" t="s">
        <v>108</v>
      </c>
      <c r="L142" s="400"/>
      <c r="M142" s="401"/>
      <c r="N142" s="148"/>
    </row>
    <row r="143" spans="1:14" ht="45" x14ac:dyDescent="0.25">
      <c r="A143" s="346"/>
      <c r="B143" s="402" t="s">
        <v>81</v>
      </c>
      <c r="C143" s="404" t="s">
        <v>82</v>
      </c>
      <c r="D143" s="406" t="s">
        <v>5</v>
      </c>
      <c r="E143" s="113" t="s">
        <v>19</v>
      </c>
      <c r="F143" s="113" t="s">
        <v>34</v>
      </c>
      <c r="G143" s="113" t="s">
        <v>80</v>
      </c>
      <c r="H143" s="113" t="s">
        <v>104</v>
      </c>
      <c r="I143" s="113" t="s">
        <v>101</v>
      </c>
      <c r="J143" s="113" t="s">
        <v>129</v>
      </c>
      <c r="K143" s="114" t="s">
        <v>27</v>
      </c>
      <c r="L143" s="114" t="s">
        <v>29</v>
      </c>
      <c r="M143" s="115" t="s">
        <v>102</v>
      </c>
      <c r="N143" s="148"/>
    </row>
    <row r="144" spans="1:14" ht="15.75" thickBot="1" x14ac:dyDescent="0.3">
      <c r="A144" s="346"/>
      <c r="B144" s="403"/>
      <c r="C144" s="405"/>
      <c r="D144" s="407"/>
      <c r="E144" s="408" t="s">
        <v>103</v>
      </c>
      <c r="F144" s="409"/>
      <c r="G144" s="409"/>
      <c r="H144" s="409"/>
      <c r="I144" s="409"/>
      <c r="J144" s="409"/>
      <c r="K144" s="409"/>
      <c r="L144" s="409"/>
      <c r="M144" s="410"/>
      <c r="N144" s="148"/>
    </row>
    <row r="145" spans="1:14" ht="15" x14ac:dyDescent="0.25">
      <c r="A145" s="346"/>
      <c r="B145" s="116" t="s">
        <v>85</v>
      </c>
      <c r="C145" s="117"/>
      <c r="D145" s="118"/>
      <c r="E145" s="66">
        <f t="shared" ref="E145" si="2">SUM(E146:E155)</f>
        <v>0</v>
      </c>
      <c r="F145" s="390" t="s">
        <v>105</v>
      </c>
      <c r="G145" s="391"/>
      <c r="H145" s="391"/>
      <c r="I145" s="392"/>
      <c r="J145" s="66">
        <f t="shared" ref="J145:M145" si="3">SUM(J146:J155)</f>
        <v>0</v>
      </c>
      <c r="K145" s="66">
        <f t="shared" si="3"/>
        <v>0</v>
      </c>
      <c r="L145" s="66">
        <f t="shared" si="3"/>
        <v>0</v>
      </c>
      <c r="M145" s="66">
        <f t="shared" si="3"/>
        <v>0</v>
      </c>
      <c r="N145" s="148"/>
    </row>
    <row r="146" spans="1:14" x14ac:dyDescent="0.25">
      <c r="A146" s="346"/>
      <c r="B146" s="119" t="s">
        <v>128</v>
      </c>
      <c r="C146" s="134"/>
      <c r="D146" s="135"/>
      <c r="E146" s="121"/>
      <c r="F146" s="393"/>
      <c r="G146" s="394"/>
      <c r="H146" s="394"/>
      <c r="I146" s="395"/>
      <c r="J146" s="122"/>
      <c r="K146" s="122"/>
      <c r="L146" s="121"/>
      <c r="M146" s="123"/>
      <c r="N146" s="148"/>
    </row>
    <row r="147" spans="1:14" x14ac:dyDescent="0.25">
      <c r="A147" s="346"/>
      <c r="B147" s="119" t="s">
        <v>83</v>
      </c>
      <c r="C147" s="134"/>
      <c r="D147" s="135"/>
      <c r="E147" s="121"/>
      <c r="F147" s="393"/>
      <c r="G147" s="394"/>
      <c r="H147" s="394"/>
      <c r="I147" s="395"/>
      <c r="J147" s="122"/>
      <c r="K147" s="122"/>
      <c r="L147" s="121"/>
      <c r="M147" s="123"/>
      <c r="N147" s="148"/>
    </row>
    <row r="148" spans="1:14" x14ac:dyDescent="0.25">
      <c r="A148" s="346"/>
      <c r="B148" s="136" t="s">
        <v>84</v>
      </c>
      <c r="C148" s="134"/>
      <c r="D148" s="135"/>
      <c r="E148" s="121"/>
      <c r="F148" s="393"/>
      <c r="G148" s="394"/>
      <c r="H148" s="394"/>
      <c r="I148" s="395"/>
      <c r="J148" s="122"/>
      <c r="K148" s="122"/>
      <c r="L148" s="121"/>
      <c r="M148" s="123"/>
      <c r="N148" s="148"/>
    </row>
    <row r="149" spans="1:14" x14ac:dyDescent="0.25">
      <c r="A149" s="346"/>
      <c r="B149" s="136" t="s">
        <v>86</v>
      </c>
      <c r="C149" s="134"/>
      <c r="D149" s="135"/>
      <c r="E149" s="121"/>
      <c r="F149" s="393"/>
      <c r="G149" s="394"/>
      <c r="H149" s="394"/>
      <c r="I149" s="395"/>
      <c r="J149" s="122"/>
      <c r="K149" s="122"/>
      <c r="L149" s="121"/>
      <c r="M149" s="123"/>
      <c r="N149" s="148"/>
    </row>
    <row r="150" spans="1:14" x14ac:dyDescent="0.25">
      <c r="A150" s="346"/>
      <c r="B150" s="136" t="s">
        <v>87</v>
      </c>
      <c r="C150" s="134"/>
      <c r="D150" s="135"/>
      <c r="E150" s="121"/>
      <c r="F150" s="393"/>
      <c r="G150" s="394"/>
      <c r="H150" s="394"/>
      <c r="I150" s="395"/>
      <c r="J150" s="122"/>
      <c r="K150" s="122"/>
      <c r="L150" s="121"/>
      <c r="M150" s="123"/>
      <c r="N150" s="148"/>
    </row>
    <row r="151" spans="1:14" x14ac:dyDescent="0.25">
      <c r="A151" s="346"/>
      <c r="B151" s="136" t="s">
        <v>88</v>
      </c>
      <c r="C151" s="134"/>
      <c r="D151" s="135"/>
      <c r="E151" s="121"/>
      <c r="F151" s="393"/>
      <c r="G151" s="394"/>
      <c r="H151" s="394"/>
      <c r="I151" s="395"/>
      <c r="J151" s="122"/>
      <c r="K151" s="122"/>
      <c r="L151" s="121"/>
      <c r="M151" s="123"/>
      <c r="N151" s="148"/>
    </row>
    <row r="152" spans="1:14" x14ac:dyDescent="0.25">
      <c r="A152" s="346"/>
      <c r="B152" s="136" t="s">
        <v>89</v>
      </c>
      <c r="C152" s="134"/>
      <c r="D152" s="135"/>
      <c r="E152" s="121"/>
      <c r="F152" s="393"/>
      <c r="G152" s="394"/>
      <c r="H152" s="394"/>
      <c r="I152" s="395"/>
      <c r="J152" s="122"/>
      <c r="K152" s="122"/>
      <c r="L152" s="121"/>
      <c r="M152" s="123"/>
      <c r="N152" s="148"/>
    </row>
    <row r="153" spans="1:14" x14ac:dyDescent="0.25">
      <c r="A153" s="346"/>
      <c r="B153" s="136" t="s">
        <v>90</v>
      </c>
      <c r="C153" s="134"/>
      <c r="D153" s="135"/>
      <c r="E153" s="121"/>
      <c r="F153" s="393"/>
      <c r="G153" s="394"/>
      <c r="H153" s="394"/>
      <c r="I153" s="395"/>
      <c r="J153" s="122"/>
      <c r="K153" s="122"/>
      <c r="L153" s="121"/>
      <c r="M153" s="123"/>
      <c r="N153" s="148"/>
    </row>
    <row r="154" spans="1:14" x14ac:dyDescent="0.25">
      <c r="A154" s="346"/>
      <c r="B154" s="136" t="s">
        <v>91</v>
      </c>
      <c r="C154" s="134"/>
      <c r="D154" s="135"/>
      <c r="E154" s="121"/>
      <c r="F154" s="393"/>
      <c r="G154" s="394"/>
      <c r="H154" s="394"/>
      <c r="I154" s="395"/>
      <c r="J154" s="122"/>
      <c r="K154" s="122"/>
      <c r="L154" s="121"/>
      <c r="M154" s="123"/>
      <c r="N154" s="148"/>
    </row>
    <row r="155" spans="1:14" ht="15" thickBot="1" x14ac:dyDescent="0.3">
      <c r="A155" s="346"/>
      <c r="B155" s="137" t="s">
        <v>127</v>
      </c>
      <c r="C155" s="138"/>
      <c r="D155" s="139"/>
      <c r="E155" s="128"/>
      <c r="F155" s="396"/>
      <c r="G155" s="397"/>
      <c r="H155" s="397"/>
      <c r="I155" s="398"/>
      <c r="J155" s="129"/>
      <c r="K155" s="129"/>
      <c r="L155" s="128"/>
      <c r="M155" s="130"/>
      <c r="N155" s="148"/>
    </row>
    <row r="156" spans="1:14" x14ac:dyDescent="0.25">
      <c r="A156" s="149"/>
      <c r="B156" s="150"/>
      <c r="C156" s="150"/>
      <c r="D156" s="148"/>
      <c r="E156" s="148"/>
      <c r="F156" s="150"/>
      <c r="G156" s="151"/>
      <c r="H156" s="144"/>
      <c r="I156" s="144"/>
      <c r="J156" s="144"/>
      <c r="K156" s="144"/>
      <c r="L156" s="148"/>
      <c r="M156" s="148"/>
      <c r="N156" s="148"/>
    </row>
  </sheetData>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E30 E35 E40 E57 E59">
    <cfRule type="containsText" dxfId="63" priority="86" operator="containsText" text="Ne">
      <formula>NOT(ISERROR(SEARCH("Ne",E30)))</formula>
    </cfRule>
    <cfRule type="containsText" dxfId="62" priority="87" operator="containsText" text="Ano">
      <formula>NOT(ISERROR(SEARCH("Ano",E30)))</formula>
    </cfRule>
  </conditionalFormatting>
  <conditionalFormatting sqref="E23">
    <cfRule type="containsText" dxfId="61" priority="84" operator="containsText" text="Ne">
      <formula>NOT(ISERROR(SEARCH("Ne",E23)))</formula>
    </cfRule>
    <cfRule type="containsText" dxfId="60" priority="85" operator="containsText" text="Ano">
      <formula>NOT(ISERROR(SEARCH("Ano",E23)))</formula>
    </cfRule>
  </conditionalFormatting>
  <conditionalFormatting sqref="A33:A36 A21:A31 A38:A42 A44:A62 A92:A93 A124:A125 A156:A1048576 A1:A17">
    <cfRule type="beginsWith" dxfId="59" priority="82" operator="beginsWith" text="RE">
      <formula>LEFT(A1,LEN("RE"))="RE"</formula>
    </cfRule>
    <cfRule type="containsText" dxfId="58" priority="83"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7" priority="81" operator="beginsWith" text="RE">
      <formula>LEFT(E1,LEN("RE"))="RE"</formula>
    </cfRule>
  </conditionalFormatting>
  <conditionalFormatting sqref="K67:M67">
    <cfRule type="beginsWith" dxfId="56" priority="72" operator="beginsWith" text="RE">
      <formula>LEFT(K67,LEN("RE"))="RE"</formula>
    </cfRule>
  </conditionalFormatting>
  <conditionalFormatting sqref="E11:F11">
    <cfRule type="beginsWith" dxfId="55" priority="77" operator="beginsWith" text="RE">
      <formula>LEFT(E11,LEN("RE"))="RE"</formula>
    </cfRule>
  </conditionalFormatting>
  <conditionalFormatting sqref="E12:F12">
    <cfRule type="beginsWith" dxfId="54" priority="76" operator="beginsWith" text="RE">
      <formula>LEFT(E12,LEN("RE"))="RE"</formula>
    </cfRule>
  </conditionalFormatting>
  <conditionalFormatting sqref="E82">
    <cfRule type="beginsWith" dxfId="53" priority="75" operator="beginsWith" text="RE">
      <formula>LEFT(E82,LEN("RE"))="RE"</formula>
    </cfRule>
  </conditionalFormatting>
  <conditionalFormatting sqref="C67:D67">
    <cfRule type="beginsWith" dxfId="52" priority="74" operator="beginsWith" text="RE">
      <formula>LEFT(C67,LEN("RE"))="RE"</formula>
    </cfRule>
  </conditionalFormatting>
  <conditionalFormatting sqref="M82">
    <cfRule type="beginsWith" dxfId="51" priority="69" operator="beginsWith" text="RE">
      <formula>LEFT(M82,LEN("RE"))="RE"</formula>
    </cfRule>
  </conditionalFormatting>
  <conditionalFormatting sqref="E33">
    <cfRule type="beginsWith" dxfId="50" priority="68" operator="beginsWith" text="RE">
      <formula>LEFT(E33,LEN("RE"))="RE"</formula>
    </cfRule>
  </conditionalFormatting>
  <conditionalFormatting sqref="E34">
    <cfRule type="beginsWith" dxfId="49" priority="67" operator="beginsWith" text="RE">
      <formula>LEFT(E34,LEN("RE"))="RE"</formula>
    </cfRule>
  </conditionalFormatting>
  <conditionalFormatting sqref="E21:E22">
    <cfRule type="beginsWith" dxfId="48" priority="64" operator="beginsWith" text="RE">
      <formula>LEFT(E21,LEN("RE"))="RE"</formula>
    </cfRule>
  </conditionalFormatting>
  <conditionalFormatting sqref="E20:E22">
    <cfRule type="expression" dxfId="47" priority="63">
      <formula>$E$18="NERELEVANTNÍ"</formula>
    </cfRule>
  </conditionalFormatting>
  <conditionalFormatting sqref="E28:E29">
    <cfRule type="beginsWith" dxfId="46" priority="61" operator="beginsWith" text="RE">
      <formula>LEFT(E28,LEN("RE"))="RE"</formula>
    </cfRule>
  </conditionalFormatting>
  <conditionalFormatting sqref="E27:E29">
    <cfRule type="expression" dxfId="45" priority="60">
      <formula>$E$25="NERELEVANTNÍ"</formula>
    </cfRule>
  </conditionalFormatting>
  <conditionalFormatting sqref="E46">
    <cfRule type="beginsWith" dxfId="44" priority="59" operator="beginsWith" text="RE">
      <formula>LEFT(E46,LEN("RE"))="RE"</formula>
    </cfRule>
  </conditionalFormatting>
  <conditionalFormatting sqref="E45:E46">
    <cfRule type="expression" dxfId="43" priority="58">
      <formula>$E$42="NERELEVANTNÍ"</formula>
    </cfRule>
  </conditionalFormatting>
  <conditionalFormatting sqref="F46">
    <cfRule type="beginsWith" dxfId="42" priority="57" operator="beginsWith" text="RE">
      <formula>LEFT(F46,LEN("RE"))="RE"</formula>
    </cfRule>
  </conditionalFormatting>
  <conditionalFormatting sqref="F45:F46">
    <cfRule type="expression" dxfId="41" priority="56">
      <formula>$E$42="NERELEVANTNÍ"</formula>
    </cfRule>
  </conditionalFormatting>
  <conditionalFormatting sqref="E52:F52">
    <cfRule type="beginsWith" dxfId="40" priority="55" operator="beginsWith" text="RE">
      <formula>LEFT(E52,LEN("RE"))="RE"</formula>
    </cfRule>
  </conditionalFormatting>
  <conditionalFormatting sqref="E51:F53">
    <cfRule type="expression" dxfId="39" priority="54">
      <formula>$E$42="NERELEVANTNÍ"</formula>
    </cfRule>
  </conditionalFormatting>
  <conditionalFormatting sqref="E4:F8">
    <cfRule type="beginsWith" dxfId="38" priority="53" operator="beginsWith" text="RE">
      <formula>LEFT(E4,LEN("RE"))="RE"</formula>
    </cfRule>
  </conditionalFormatting>
  <conditionalFormatting sqref="E83">
    <cfRule type="beginsWith" dxfId="37" priority="52" operator="beginsWith" text="RE">
      <formula>LEFT(E83,LEN("RE"))="RE"</formula>
    </cfRule>
  </conditionalFormatting>
  <conditionalFormatting sqref="A43">
    <cfRule type="beginsWith" dxfId="36" priority="49" operator="beginsWith" text="RE">
      <formula>LEFT(A43,LEN("RE"))="RE"</formula>
    </cfRule>
    <cfRule type="containsText" dxfId="35" priority="50" operator="containsText" text="&quot;RELEVANTNÍ&quot;">
      <formula>NOT(ISERROR(SEARCH("""RELEVANTNÍ""",A43)))</formula>
    </cfRule>
  </conditionalFormatting>
  <conditionalFormatting sqref="E43:F43">
    <cfRule type="beginsWith" dxfId="34" priority="48" operator="beginsWith" text="RE">
      <formula>LEFT(E43,LEN("RE"))="RE"</formula>
    </cfRule>
  </conditionalFormatting>
  <conditionalFormatting sqref="E75:F75">
    <cfRule type="beginsWith" dxfId="33" priority="45" operator="beginsWith" text="RE">
      <formula>LEFT(E75,LEN("RE"))="RE"</formula>
    </cfRule>
  </conditionalFormatting>
  <conditionalFormatting sqref="E90">
    <cfRule type="beginsWith" dxfId="32" priority="42" operator="beginsWith" text="RE">
      <formula>LEFT(E90,LEN("RE"))="RE"</formula>
    </cfRule>
  </conditionalFormatting>
  <conditionalFormatting sqref="E78">
    <cfRule type="beginsWith" dxfId="31" priority="41" operator="beginsWith" text="RE">
      <formula>LEFT(E78,LEN("RE"))="RE"</formula>
    </cfRule>
  </conditionalFormatting>
  <conditionalFormatting sqref="E14:F14">
    <cfRule type="beginsWith" dxfId="30" priority="34" operator="beginsWith" text="RE">
      <formula>LEFT(E14,LEN("RE"))="RE"</formula>
    </cfRule>
  </conditionalFormatting>
  <conditionalFormatting sqref="E48:F48">
    <cfRule type="beginsWith" dxfId="29" priority="33" operator="beginsWith" text="RE">
      <formula>LEFT(E48,LEN("RE"))="RE"</formula>
    </cfRule>
  </conditionalFormatting>
  <conditionalFormatting sqref="E38">
    <cfRule type="beginsWith" dxfId="28" priority="32" operator="beginsWith" text="RE">
      <formula>LEFT(E38,LEN("RE"))="RE"</formula>
    </cfRule>
  </conditionalFormatting>
  <conditionalFormatting sqref="E39">
    <cfRule type="beginsWith" dxfId="27" priority="31" operator="beginsWith" text="RE">
      <formula>LEFT(E39,LEN("RE"))="RE"</formula>
    </cfRule>
  </conditionalFormatting>
  <conditionalFormatting sqref="E19">
    <cfRule type="beginsWith" dxfId="26" priority="26" operator="beginsWith" text="RE">
      <formula>LEFT(E19,LEN("RE"))="RE"</formula>
    </cfRule>
  </conditionalFormatting>
  <conditionalFormatting sqref="E26">
    <cfRule type="beginsWith" dxfId="25" priority="25" operator="beginsWith" text="RE">
      <formula>LEFT(E26,LEN("RE"))="RE"</formula>
    </cfRule>
  </conditionalFormatting>
  <conditionalFormatting sqref="A94">
    <cfRule type="beginsWith" dxfId="24" priority="21" operator="beginsWith" text="RE">
      <formula>LEFT(A94,LEN("RE"))="RE"</formula>
    </cfRule>
    <cfRule type="containsText" dxfId="23" priority="22" operator="containsText" text="&quot;RELEVANTNÍ&quot;">
      <formula>NOT(ISERROR(SEARCH("""RELEVANTNÍ""",A94)))</formula>
    </cfRule>
  </conditionalFormatting>
  <conditionalFormatting sqref="E95 E98:F98 E113 J99 J113:M113 E109:F109 E100:E106 E116:E121 E123 H98:M98 E108">
    <cfRule type="beginsWith" dxfId="22" priority="20" operator="beginsWith" text="RE">
      <formula>LEFT(E95,LEN("RE"))="RE"</formula>
    </cfRule>
  </conditionalFormatting>
  <conditionalFormatting sqref="K99:M99">
    <cfRule type="beginsWith" dxfId="21" priority="17" operator="beginsWith" text="RE">
      <formula>LEFT(K99,LEN("RE"))="RE"</formula>
    </cfRule>
  </conditionalFormatting>
  <conditionalFormatting sqref="E114">
    <cfRule type="beginsWith" dxfId="20" priority="19" operator="beginsWith" text="RE">
      <formula>LEFT(E114,LEN("RE"))="RE"</formula>
    </cfRule>
  </conditionalFormatting>
  <conditionalFormatting sqref="C99:D99">
    <cfRule type="beginsWith" dxfId="19" priority="18" operator="beginsWith" text="RE">
      <formula>LEFT(C99,LEN("RE"))="RE"</formula>
    </cfRule>
  </conditionalFormatting>
  <conditionalFormatting sqref="M114">
    <cfRule type="beginsWith" dxfId="18" priority="16" operator="beginsWith" text="RE">
      <formula>LEFT(M114,LEN("RE"))="RE"</formula>
    </cfRule>
  </conditionalFormatting>
  <conditionalFormatting sqref="E115">
    <cfRule type="beginsWith" dxfId="17" priority="15" operator="beginsWith" text="RE">
      <formula>LEFT(E115,LEN("RE"))="RE"</formula>
    </cfRule>
  </conditionalFormatting>
  <conditionalFormatting sqref="E107">
    <cfRule type="beginsWith" dxfId="16" priority="12" operator="beginsWith" text="RE">
      <formula>LEFT(E107,LEN("RE"))="RE"</formula>
    </cfRule>
  </conditionalFormatting>
  <conditionalFormatting sqref="E122">
    <cfRule type="beginsWith" dxfId="15" priority="9" operator="beginsWith" text="RE">
      <formula>LEFT(E122,LEN("RE"))="RE"</formula>
    </cfRule>
  </conditionalFormatting>
  <conditionalFormatting sqref="E110">
    <cfRule type="beginsWith" dxfId="14" priority="8" operator="beginsWith" text="RE">
      <formula>LEFT(E110,LEN("RE"))="RE"</formula>
    </cfRule>
  </conditionalFormatting>
  <conditionalFormatting sqref="E130 J130:M130">
    <cfRule type="beginsWith" dxfId="13" priority="7" operator="beginsWith" text="RE">
      <formula>LEFT(E130,LEN("RE"))="RE"</formula>
    </cfRule>
  </conditionalFormatting>
  <conditionalFormatting sqref="E145">
    <cfRule type="beginsWith" dxfId="12" priority="6" operator="beginsWith" text="RE">
      <formula>LEFT(E145,LEN("RE"))="RE"</formula>
    </cfRule>
  </conditionalFormatting>
  <conditionalFormatting sqref="J145:M145">
    <cfRule type="beginsWith" dxfId="11" priority="5" operator="beginsWith" text="RE">
      <formula>LEFT(J145,LEN("RE"))="RE"</formula>
    </cfRule>
  </conditionalFormatting>
  <conditionalFormatting sqref="E13:F13">
    <cfRule type="beginsWith" dxfId="10" priority="3" operator="beginsWith" text="RE">
      <formula>LEFT(E13,LEN("RE"))="RE"</formula>
    </cfRule>
  </conditionalFormatting>
  <conditionalFormatting sqref="E44:F44">
    <cfRule type="beginsWith" dxfId="9" priority="2" operator="beginsWith" text="RE">
      <formula>LEFT(E44,LEN("RE"))="RE"</formula>
    </cfRule>
  </conditionalFormatting>
  <conditionalFormatting sqref="E50:F50">
    <cfRule type="beginsWith" dxfId="8" priority="1" operator="beginsWith" text="RE">
      <formula>LEFT(E50,LEN("RE"))="RE"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topLeftCell="A28" workbookViewId="0">
      <selection activeCell="F63" sqref="F63"/>
    </sheetView>
  </sheetViews>
  <sheetFormatPr defaultColWidth="11" defaultRowHeight="12.75" x14ac:dyDescent="0.2"/>
  <cols>
    <col min="1" max="1" width="3.125" style="93" customWidth="1"/>
    <col min="2" max="2" width="47.5" style="98" customWidth="1"/>
    <col min="3" max="3" width="7.5" style="92" customWidth="1"/>
    <col min="4" max="4" width="47.5" style="93" customWidth="1"/>
    <col min="5" max="16384" width="11" style="93"/>
  </cols>
  <sheetData>
    <row r="2" spans="2:8" ht="15" x14ac:dyDescent="0.25">
      <c r="B2" s="99" t="s">
        <v>223</v>
      </c>
      <c r="D2" s="97" t="s">
        <v>224</v>
      </c>
    </row>
    <row r="3" spans="2:8" x14ac:dyDescent="0.2">
      <c r="B3" s="91" t="s">
        <v>212</v>
      </c>
      <c r="D3" s="91" t="s">
        <v>212</v>
      </c>
      <c r="H3" s="93" t="str">
        <f>""</f>
        <v/>
      </c>
    </row>
    <row r="4" spans="2:8" x14ac:dyDescent="0.2">
      <c r="B4" s="90" t="s">
        <v>221</v>
      </c>
      <c r="D4" s="90" t="s">
        <v>221</v>
      </c>
      <c r="H4" s="93" t="str">
        <f>""</f>
        <v/>
      </c>
    </row>
    <row r="5" spans="2:8" x14ac:dyDescent="0.2">
      <c r="B5" s="90" t="s">
        <v>145</v>
      </c>
      <c r="D5" s="90" t="s">
        <v>163</v>
      </c>
    </row>
    <row r="6" spans="2:8" x14ac:dyDescent="0.2">
      <c r="B6" s="90" t="s">
        <v>146</v>
      </c>
      <c r="D6" s="90" t="s">
        <v>174</v>
      </c>
    </row>
    <row r="7" spans="2:8" x14ac:dyDescent="0.2">
      <c r="B7" s="90" t="s">
        <v>147</v>
      </c>
      <c r="D7" s="90" t="s">
        <v>222</v>
      </c>
    </row>
    <row r="8" spans="2:8" x14ac:dyDescent="0.2">
      <c r="B8" s="90" t="s">
        <v>206</v>
      </c>
    </row>
    <row r="9" spans="2:8" ht="15" x14ac:dyDescent="0.25">
      <c r="B9" s="90" t="s">
        <v>205</v>
      </c>
      <c r="D9" s="97" t="s">
        <v>225</v>
      </c>
    </row>
    <row r="10" spans="2:8" x14ac:dyDescent="0.2">
      <c r="B10" s="90" t="s">
        <v>148</v>
      </c>
      <c r="D10" s="91" t="s">
        <v>212</v>
      </c>
    </row>
    <row r="11" spans="2:8" x14ac:dyDescent="0.2">
      <c r="B11" s="90" t="s">
        <v>149</v>
      </c>
      <c r="D11" s="90" t="s">
        <v>221</v>
      </c>
    </row>
    <row r="12" spans="2:8" x14ac:dyDescent="0.2">
      <c r="B12" s="90" t="s">
        <v>150</v>
      </c>
      <c r="D12" s="90" t="s">
        <v>145</v>
      </c>
    </row>
    <row r="13" spans="2:8" x14ac:dyDescent="0.2">
      <c r="B13" s="90" t="s">
        <v>204</v>
      </c>
      <c r="D13" s="90" t="s">
        <v>146</v>
      </c>
    </row>
    <row r="14" spans="2:8" x14ac:dyDescent="0.2">
      <c r="B14" s="90" t="s">
        <v>236</v>
      </c>
      <c r="D14" s="90" t="s">
        <v>147</v>
      </c>
    </row>
    <row r="15" spans="2:8" x14ac:dyDescent="0.2">
      <c r="B15" s="90" t="s">
        <v>203</v>
      </c>
      <c r="D15" s="90" t="s">
        <v>148</v>
      </c>
    </row>
    <row r="16" spans="2:8" x14ac:dyDescent="0.2">
      <c r="B16" s="90" t="s">
        <v>151</v>
      </c>
      <c r="D16" s="90" t="s">
        <v>204</v>
      </c>
    </row>
    <row r="17" spans="2:4" x14ac:dyDescent="0.2">
      <c r="B17" s="90" t="s">
        <v>152</v>
      </c>
      <c r="D17" s="90" t="s">
        <v>236</v>
      </c>
    </row>
    <row r="18" spans="2:4" x14ac:dyDescent="0.2">
      <c r="B18" s="90" t="s">
        <v>153</v>
      </c>
      <c r="D18" s="90" t="s">
        <v>151</v>
      </c>
    </row>
    <row r="19" spans="2:4" x14ac:dyDescent="0.2">
      <c r="B19" s="90" t="s">
        <v>202</v>
      </c>
      <c r="D19" s="90" t="s">
        <v>152</v>
      </c>
    </row>
    <row r="20" spans="2:4" x14ac:dyDescent="0.2">
      <c r="B20" s="90" t="s">
        <v>154</v>
      </c>
      <c r="D20" s="90" t="s">
        <v>153</v>
      </c>
    </row>
    <row r="21" spans="2:4" x14ac:dyDescent="0.2">
      <c r="B21" s="90" t="s">
        <v>201</v>
      </c>
      <c r="D21" s="90" t="s">
        <v>161</v>
      </c>
    </row>
    <row r="22" spans="2:4" x14ac:dyDescent="0.2">
      <c r="B22" s="90" t="s">
        <v>155</v>
      </c>
      <c r="D22" s="90" t="s">
        <v>163</v>
      </c>
    </row>
    <row r="23" spans="2:4" x14ac:dyDescent="0.2">
      <c r="B23" s="90" t="s">
        <v>156</v>
      </c>
      <c r="D23" s="90" t="s">
        <v>198</v>
      </c>
    </row>
    <row r="24" spans="2:4" x14ac:dyDescent="0.2">
      <c r="B24" s="90" t="s">
        <v>229</v>
      </c>
      <c r="D24" s="90" t="s">
        <v>185</v>
      </c>
    </row>
    <row r="25" spans="2:4" x14ac:dyDescent="0.2">
      <c r="B25" s="90" t="s">
        <v>157</v>
      </c>
      <c r="D25" s="90" t="s">
        <v>186</v>
      </c>
    </row>
    <row r="26" spans="2:4" x14ac:dyDescent="0.2">
      <c r="B26" s="90" t="s">
        <v>158</v>
      </c>
      <c r="D26" s="90" t="s">
        <v>222</v>
      </c>
    </row>
    <row r="27" spans="2:4" x14ac:dyDescent="0.2">
      <c r="B27" s="90" t="s">
        <v>159</v>
      </c>
    </row>
    <row r="28" spans="2:4" ht="15" x14ac:dyDescent="0.25">
      <c r="B28" s="90" t="s">
        <v>160</v>
      </c>
      <c r="D28" s="97" t="s">
        <v>226</v>
      </c>
    </row>
    <row r="29" spans="2:4" x14ac:dyDescent="0.2">
      <c r="B29" s="90" t="s">
        <v>233</v>
      </c>
      <c r="D29" s="91" t="s">
        <v>212</v>
      </c>
    </row>
    <row r="30" spans="2:4" x14ac:dyDescent="0.2">
      <c r="B30" s="90" t="s">
        <v>200</v>
      </c>
      <c r="D30" s="90" t="s">
        <v>206</v>
      </c>
    </row>
    <row r="31" spans="2:4" x14ac:dyDescent="0.2">
      <c r="B31" s="90" t="s">
        <v>199</v>
      </c>
      <c r="D31" s="90" t="s">
        <v>205</v>
      </c>
    </row>
    <row r="32" spans="2:4" x14ac:dyDescent="0.2">
      <c r="B32" s="90" t="s">
        <v>161</v>
      </c>
      <c r="D32" s="90" t="s">
        <v>149</v>
      </c>
    </row>
    <row r="33" spans="2:4" x14ac:dyDescent="0.2">
      <c r="B33" s="90" t="s">
        <v>230</v>
      </c>
      <c r="D33" s="90" t="s">
        <v>150</v>
      </c>
    </row>
    <row r="34" spans="2:4" x14ac:dyDescent="0.2">
      <c r="B34" s="90" t="s">
        <v>162</v>
      </c>
      <c r="D34" s="90" t="s">
        <v>203</v>
      </c>
    </row>
    <row r="35" spans="2:4" x14ac:dyDescent="0.2">
      <c r="B35" s="90" t="s">
        <v>163</v>
      </c>
      <c r="D35" s="90" t="s">
        <v>230</v>
      </c>
    </row>
    <row r="36" spans="2:4" x14ac:dyDescent="0.2">
      <c r="B36" s="90" t="s">
        <v>198</v>
      </c>
      <c r="D36" s="90" t="s">
        <v>162</v>
      </c>
    </row>
    <row r="37" spans="2:4" x14ac:dyDescent="0.2">
      <c r="B37" s="90" t="s">
        <v>197</v>
      </c>
      <c r="D37" s="90" t="s">
        <v>231</v>
      </c>
    </row>
    <row r="38" spans="2:4" x14ac:dyDescent="0.2">
      <c r="B38" s="90" t="s">
        <v>196</v>
      </c>
      <c r="D38" s="90" t="s">
        <v>164</v>
      </c>
    </row>
    <row r="39" spans="2:4" x14ac:dyDescent="0.2">
      <c r="B39" s="90" t="s">
        <v>231</v>
      </c>
      <c r="D39" s="90" t="s">
        <v>165</v>
      </c>
    </row>
    <row r="40" spans="2:4" x14ac:dyDescent="0.2">
      <c r="B40" s="90" t="s">
        <v>232</v>
      </c>
      <c r="D40" s="90" t="s">
        <v>166</v>
      </c>
    </row>
    <row r="41" spans="2:4" ht="25.5" x14ac:dyDescent="0.2">
      <c r="B41" s="90" t="s">
        <v>164</v>
      </c>
      <c r="D41" s="94" t="s">
        <v>234</v>
      </c>
    </row>
    <row r="42" spans="2:4" x14ac:dyDescent="0.2">
      <c r="B42" s="90" t="s">
        <v>165</v>
      </c>
      <c r="D42" s="90" t="s">
        <v>167</v>
      </c>
    </row>
    <row r="43" spans="2:4" x14ac:dyDescent="0.2">
      <c r="B43" s="90" t="s">
        <v>166</v>
      </c>
      <c r="D43" s="90" t="s">
        <v>168</v>
      </c>
    </row>
    <row r="44" spans="2:4" ht="25.5" x14ac:dyDescent="0.2">
      <c r="B44" s="94" t="s">
        <v>234</v>
      </c>
      <c r="D44" s="90" t="s">
        <v>169</v>
      </c>
    </row>
    <row r="45" spans="2:4" x14ac:dyDescent="0.2">
      <c r="B45" s="90" t="s">
        <v>167</v>
      </c>
      <c r="D45" s="90" t="s">
        <v>170</v>
      </c>
    </row>
    <row r="46" spans="2:4" x14ac:dyDescent="0.2">
      <c r="B46" s="90" t="s">
        <v>168</v>
      </c>
      <c r="D46" s="90" t="s">
        <v>218</v>
      </c>
    </row>
    <row r="47" spans="2:4" x14ac:dyDescent="0.2">
      <c r="B47" s="90" t="s">
        <v>169</v>
      </c>
      <c r="D47" s="90" t="s">
        <v>171</v>
      </c>
    </row>
    <row r="48" spans="2:4" x14ac:dyDescent="0.2">
      <c r="B48" s="90" t="s">
        <v>170</v>
      </c>
      <c r="D48" s="90" t="s">
        <v>172</v>
      </c>
    </row>
    <row r="49" spans="2:4" ht="25.5" x14ac:dyDescent="0.2">
      <c r="B49" s="90" t="s">
        <v>218</v>
      </c>
      <c r="D49" s="94" t="s">
        <v>235</v>
      </c>
    </row>
    <row r="50" spans="2:4" x14ac:dyDescent="0.2">
      <c r="B50" s="90" t="s">
        <v>171</v>
      </c>
      <c r="D50" s="90" t="s">
        <v>195</v>
      </c>
    </row>
    <row r="51" spans="2:4" x14ac:dyDescent="0.2">
      <c r="B51" s="90" t="s">
        <v>172</v>
      </c>
      <c r="D51" s="90" t="s">
        <v>220</v>
      </c>
    </row>
    <row r="52" spans="2:4" ht="25.5" x14ac:dyDescent="0.2">
      <c r="B52" s="94" t="s">
        <v>235</v>
      </c>
      <c r="D52" s="90" t="s">
        <v>219</v>
      </c>
    </row>
    <row r="53" spans="2:4" x14ac:dyDescent="0.2">
      <c r="B53" s="90" t="s">
        <v>195</v>
      </c>
      <c r="D53" s="90" t="s">
        <v>173</v>
      </c>
    </row>
    <row r="54" spans="2:4" x14ac:dyDescent="0.2">
      <c r="B54" s="90" t="s">
        <v>220</v>
      </c>
      <c r="D54" s="90" t="s">
        <v>180</v>
      </c>
    </row>
    <row r="55" spans="2:4" x14ac:dyDescent="0.2">
      <c r="B55" s="90" t="s">
        <v>219</v>
      </c>
      <c r="D55" s="90" t="s">
        <v>181</v>
      </c>
    </row>
    <row r="56" spans="2:4" x14ac:dyDescent="0.2">
      <c r="B56" s="90" t="s">
        <v>173</v>
      </c>
      <c r="D56" s="90" t="s">
        <v>182</v>
      </c>
    </row>
    <row r="57" spans="2:4" x14ac:dyDescent="0.2">
      <c r="B57" s="90" t="s">
        <v>174</v>
      </c>
      <c r="D57" s="90" t="s">
        <v>183</v>
      </c>
    </row>
    <row r="58" spans="2:4" x14ac:dyDescent="0.2">
      <c r="B58" s="90" t="s">
        <v>175</v>
      </c>
      <c r="D58" s="90" t="s">
        <v>184</v>
      </c>
    </row>
    <row r="59" spans="2:4" x14ac:dyDescent="0.2">
      <c r="B59" s="90" t="s">
        <v>176</v>
      </c>
      <c r="D59" s="90" t="s">
        <v>194</v>
      </c>
    </row>
    <row r="60" spans="2:4" x14ac:dyDescent="0.2">
      <c r="B60" s="90" t="s">
        <v>177</v>
      </c>
      <c r="D60" s="90" t="s">
        <v>222</v>
      </c>
    </row>
    <row r="61" spans="2:4" x14ac:dyDescent="0.2">
      <c r="B61" s="90" t="s">
        <v>178</v>
      </c>
    </row>
    <row r="62" spans="2:4" ht="15" x14ac:dyDescent="0.25">
      <c r="B62" s="90" t="s">
        <v>179</v>
      </c>
      <c r="D62" s="97" t="s">
        <v>227</v>
      </c>
    </row>
    <row r="63" spans="2:4" x14ac:dyDescent="0.2">
      <c r="B63" s="90" t="s">
        <v>180</v>
      </c>
      <c r="D63" s="91" t="s">
        <v>212</v>
      </c>
    </row>
    <row r="64" spans="2:4" x14ac:dyDescent="0.2">
      <c r="B64" s="90" t="s">
        <v>181</v>
      </c>
      <c r="D64" s="90"/>
    </row>
    <row r="65" spans="2:4" x14ac:dyDescent="0.2">
      <c r="B65" s="90" t="s">
        <v>182</v>
      </c>
      <c r="D65" s="90" t="s">
        <v>155</v>
      </c>
    </row>
    <row r="66" spans="2:4" x14ac:dyDescent="0.2">
      <c r="B66" s="90" t="s">
        <v>183</v>
      </c>
      <c r="D66" s="90" t="s">
        <v>156</v>
      </c>
    </row>
    <row r="67" spans="2:4" x14ac:dyDescent="0.2">
      <c r="B67" s="90" t="s">
        <v>228</v>
      </c>
      <c r="D67" s="90" t="s">
        <v>229</v>
      </c>
    </row>
    <row r="68" spans="2:4" x14ac:dyDescent="0.2">
      <c r="B68" s="90" t="s">
        <v>184</v>
      </c>
      <c r="D68" s="90" t="s">
        <v>158</v>
      </c>
    </row>
    <row r="69" spans="2:4" x14ac:dyDescent="0.2">
      <c r="B69" s="90" t="s">
        <v>185</v>
      </c>
      <c r="D69" s="90" t="s">
        <v>160</v>
      </c>
    </row>
    <row r="70" spans="2:4" x14ac:dyDescent="0.2">
      <c r="B70" s="90" t="s">
        <v>186</v>
      </c>
      <c r="D70" s="90" t="s">
        <v>233</v>
      </c>
    </row>
    <row r="71" spans="2:4" x14ac:dyDescent="0.2">
      <c r="B71" s="90" t="s">
        <v>194</v>
      </c>
      <c r="D71" s="90" t="s">
        <v>232</v>
      </c>
    </row>
    <row r="72" spans="2:4" x14ac:dyDescent="0.2">
      <c r="B72" s="90" t="s">
        <v>187</v>
      </c>
      <c r="D72" s="90" t="s">
        <v>175</v>
      </c>
    </row>
    <row r="73" spans="2:4" ht="25.5" x14ac:dyDescent="0.2">
      <c r="B73" s="94" t="s">
        <v>193</v>
      </c>
      <c r="D73" s="90" t="s">
        <v>176</v>
      </c>
    </row>
    <row r="74" spans="2:4" ht="25.5" x14ac:dyDescent="0.2">
      <c r="B74" s="94" t="s">
        <v>192</v>
      </c>
      <c r="D74" s="90" t="s">
        <v>177</v>
      </c>
    </row>
    <row r="75" spans="2:4" x14ac:dyDescent="0.2">
      <c r="B75" s="90" t="s">
        <v>190</v>
      </c>
      <c r="D75" s="90" t="s">
        <v>178</v>
      </c>
    </row>
    <row r="76" spans="2:4" x14ac:dyDescent="0.2">
      <c r="B76" s="90" t="s">
        <v>191</v>
      </c>
      <c r="D76" s="90" t="s">
        <v>179</v>
      </c>
    </row>
    <row r="77" spans="2:4" x14ac:dyDescent="0.2">
      <c r="B77" s="95"/>
      <c r="D77" s="90" t="s">
        <v>222</v>
      </c>
    </row>
    <row r="78" spans="2:4" x14ac:dyDescent="0.2">
      <c r="B78" s="96" t="s">
        <v>79</v>
      </c>
    </row>
    <row r="79" spans="2:4" ht="15" x14ac:dyDescent="0.25">
      <c r="B79" s="90" t="s">
        <v>6</v>
      </c>
      <c r="D79" s="97" t="s">
        <v>237</v>
      </c>
    </row>
    <row r="80" spans="2:4" x14ac:dyDescent="0.2">
      <c r="B80" s="90" t="s">
        <v>7</v>
      </c>
      <c r="D80" s="91" t="s">
        <v>212</v>
      </c>
    </row>
    <row r="81" spans="4:4" x14ac:dyDescent="0.2">
      <c r="D81" s="90" t="s">
        <v>148</v>
      </c>
    </row>
    <row r="82" spans="4:4" x14ac:dyDescent="0.2">
      <c r="D82" s="90" t="s">
        <v>222</v>
      </c>
    </row>
  </sheetData>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5:A41"/>
  <sheetViews>
    <sheetView zoomScale="140" zoomScaleNormal="140" workbookViewId="0">
      <selection activeCell="L8" sqref="L8"/>
    </sheetView>
  </sheetViews>
  <sheetFormatPr defaultColWidth="11" defaultRowHeight="15.75" x14ac:dyDescent="0.25"/>
  <cols>
    <col min="11" max="11" width="11" customWidth="1"/>
  </cols>
  <sheetData>
    <row r="35" spans="1:1" ht="26.25" customHeight="1" x14ac:dyDescent="0.25"/>
    <row r="40" spans="1:1" x14ac:dyDescent="0.25">
      <c r="A40" s="156"/>
    </row>
    <row r="41" spans="1:1" x14ac:dyDescent="0.25">
      <c r="A41" s="156"/>
    </row>
  </sheetData>
  <pageMargins left="0.7" right="0.7" top="0.78740157499999996" bottom="0.78740157499999996" header="0.3" footer="0.3"/>
  <pageSetup paperSize="9" scale="9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6"/>
  <sheetViews>
    <sheetView showGridLines="0" zoomScale="55" zoomScaleNormal="55" workbookViewId="0">
      <selection activeCell="P22" sqref="P22"/>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5.75" customHeight="1" x14ac:dyDescent="0.25">
      <c r="A1" s="211"/>
      <c r="B1" s="212"/>
      <c r="C1" s="212"/>
      <c r="D1" s="226"/>
      <c r="E1" s="226"/>
      <c r="F1" s="226"/>
      <c r="G1" s="226"/>
      <c r="H1" s="217"/>
      <c r="I1" s="217"/>
      <c r="J1" s="217"/>
      <c r="K1" s="218"/>
    </row>
    <row r="2" spans="1:11" ht="15.75" customHeight="1" x14ac:dyDescent="0.25">
      <c r="A2" s="213"/>
      <c r="B2" s="214"/>
      <c r="C2" s="214"/>
      <c r="D2" s="227"/>
      <c r="E2" s="227"/>
      <c r="F2" s="227"/>
      <c r="G2" s="227"/>
      <c r="H2" s="219"/>
      <c r="I2" s="219"/>
      <c r="J2" s="219"/>
      <c r="K2" s="220"/>
    </row>
    <row r="3" spans="1:11" ht="15.75" customHeight="1" x14ac:dyDescent="0.25">
      <c r="A3" s="213"/>
      <c r="B3" s="214"/>
      <c r="C3" s="214"/>
      <c r="D3" s="227"/>
      <c r="E3" s="227"/>
      <c r="F3" s="227"/>
      <c r="G3" s="227"/>
      <c r="H3" s="219"/>
      <c r="I3" s="219"/>
      <c r="J3" s="219"/>
      <c r="K3" s="220"/>
    </row>
    <row r="4" spans="1:11" ht="52.5" customHeight="1" thickBot="1" x14ac:dyDescent="0.3">
      <c r="A4" s="215"/>
      <c r="B4" s="216"/>
      <c r="C4" s="216"/>
      <c r="D4" s="228"/>
      <c r="E4" s="228"/>
      <c r="F4" s="228"/>
      <c r="G4" s="228"/>
      <c r="H4" s="221"/>
      <c r="I4" s="221"/>
      <c r="J4" s="221"/>
      <c r="K4" s="222"/>
    </row>
    <row r="5" spans="1:11" ht="31.5" customHeight="1" thickBot="1" x14ac:dyDescent="0.3">
      <c r="A5" s="223" t="s">
        <v>115</v>
      </c>
      <c r="B5" s="224"/>
      <c r="C5" s="224"/>
      <c r="D5" s="224"/>
      <c r="E5" s="224"/>
      <c r="F5" s="224"/>
      <c r="G5" s="224"/>
      <c r="H5" s="224"/>
      <c r="I5" s="224"/>
      <c r="J5" s="224"/>
      <c r="K5" s="225"/>
    </row>
    <row r="6" spans="1:11" ht="20.25" customHeight="1" x14ac:dyDescent="0.25">
      <c r="A6" s="229" t="s">
        <v>35</v>
      </c>
      <c r="B6" s="234" t="s">
        <v>116</v>
      </c>
      <c r="C6" s="235"/>
      <c r="D6" s="235"/>
      <c r="E6" s="235"/>
      <c r="F6" s="236"/>
      <c r="G6" s="101"/>
      <c r="H6" s="101"/>
      <c r="I6" s="101"/>
      <c r="J6" s="209" t="s">
        <v>117</v>
      </c>
      <c r="K6" s="210"/>
    </row>
    <row r="7" spans="1:11" ht="35.1" customHeight="1" x14ac:dyDescent="0.25">
      <c r="A7" s="230"/>
      <c r="B7" s="232" t="s">
        <v>54</v>
      </c>
      <c r="C7" s="102" t="s">
        <v>36</v>
      </c>
      <c r="D7" s="102" t="s">
        <v>36</v>
      </c>
      <c r="E7" s="107" t="s">
        <v>37</v>
      </c>
      <c r="F7" s="107" t="s">
        <v>39</v>
      </c>
      <c r="G7" s="102" t="s">
        <v>238</v>
      </c>
      <c r="H7" s="102" t="s">
        <v>239</v>
      </c>
      <c r="I7" s="102" t="s">
        <v>240</v>
      </c>
      <c r="J7" s="207" t="s">
        <v>54</v>
      </c>
      <c r="K7" s="78" t="s">
        <v>106</v>
      </c>
    </row>
    <row r="8" spans="1:11" ht="36.950000000000003" customHeight="1" thickBot="1" x14ac:dyDescent="0.3">
      <c r="A8" s="231"/>
      <c r="B8" s="233"/>
      <c r="C8" s="106" t="s">
        <v>113</v>
      </c>
      <c r="D8" s="106" t="s">
        <v>114</v>
      </c>
      <c r="E8" s="108" t="s">
        <v>38</v>
      </c>
      <c r="F8" s="108" t="s">
        <v>40</v>
      </c>
      <c r="G8" s="103" t="s">
        <v>241</v>
      </c>
      <c r="H8" s="103" t="s">
        <v>242</v>
      </c>
      <c r="I8" s="103" t="s">
        <v>243</v>
      </c>
      <c r="J8" s="208"/>
      <c r="K8" s="79" t="s">
        <v>131</v>
      </c>
    </row>
    <row r="9" spans="1:11" ht="15.75" x14ac:dyDescent="0.25">
      <c r="A9" s="23" t="s">
        <v>41</v>
      </c>
      <c r="B9" s="24"/>
      <c r="C9" s="25" t="s">
        <v>63</v>
      </c>
      <c r="D9" s="25" t="s">
        <v>63</v>
      </c>
      <c r="E9" s="109" t="s">
        <v>63</v>
      </c>
      <c r="F9" s="109" t="s">
        <v>63</v>
      </c>
      <c r="G9" s="104" t="s">
        <v>63</v>
      </c>
      <c r="H9" s="104" t="s">
        <v>63</v>
      </c>
      <c r="I9" s="104" t="s">
        <v>63</v>
      </c>
      <c r="J9" s="80" t="s">
        <v>267</v>
      </c>
      <c r="K9" s="81" t="s">
        <v>63</v>
      </c>
    </row>
    <row r="10" spans="1:11" ht="27" customHeight="1" x14ac:dyDescent="0.25">
      <c r="A10" s="26" t="s">
        <v>8</v>
      </c>
      <c r="B10" s="20" t="s">
        <v>55</v>
      </c>
      <c r="C10" s="20" t="s">
        <v>9</v>
      </c>
      <c r="D10" s="20" t="s">
        <v>9</v>
      </c>
      <c r="E10" s="12" t="s">
        <v>269</v>
      </c>
      <c r="F10" s="12" t="s">
        <v>270</v>
      </c>
      <c r="G10" s="20" t="s">
        <v>246</v>
      </c>
      <c r="H10" s="20" t="s">
        <v>247</v>
      </c>
      <c r="I10" s="20" t="s">
        <v>247</v>
      </c>
      <c r="J10" s="82" t="s">
        <v>118</v>
      </c>
      <c r="K10" s="83" t="s">
        <v>120</v>
      </c>
    </row>
    <row r="11" spans="1:11" x14ac:dyDescent="0.25">
      <c r="A11" s="26" t="s">
        <v>10</v>
      </c>
      <c r="B11" s="20" t="s">
        <v>55</v>
      </c>
      <c r="C11" s="20" t="s">
        <v>11</v>
      </c>
      <c r="D11" s="20" t="s">
        <v>11</v>
      </c>
      <c r="E11" s="12" t="s">
        <v>43</v>
      </c>
      <c r="F11" s="12" t="s">
        <v>43</v>
      </c>
      <c r="G11" s="20" t="s">
        <v>245</v>
      </c>
      <c r="H11" s="20" t="s">
        <v>244</v>
      </c>
      <c r="I11" s="20" t="s">
        <v>244</v>
      </c>
      <c r="J11" s="82" t="s">
        <v>43</v>
      </c>
      <c r="K11" s="83" t="s">
        <v>43</v>
      </c>
    </row>
    <row r="12" spans="1:11" x14ac:dyDescent="0.25">
      <c r="A12" s="26" t="s">
        <v>96</v>
      </c>
      <c r="B12" s="20" t="s">
        <v>55</v>
      </c>
      <c r="C12" s="20" t="s">
        <v>97</v>
      </c>
      <c r="D12" s="21" t="s">
        <v>43</v>
      </c>
      <c r="E12" s="110" t="s">
        <v>43</v>
      </c>
      <c r="F12" s="110" t="s">
        <v>43</v>
      </c>
      <c r="G12" s="20" t="s">
        <v>259</v>
      </c>
      <c r="H12" s="21" t="s">
        <v>262</v>
      </c>
      <c r="I12" s="21" t="s">
        <v>267</v>
      </c>
      <c r="J12" s="82" t="s">
        <v>43</v>
      </c>
      <c r="K12" s="84" t="s">
        <v>43</v>
      </c>
    </row>
    <row r="13" spans="1:11" ht="33.6" customHeight="1" x14ac:dyDescent="0.25">
      <c r="A13" s="26" t="s">
        <v>45</v>
      </c>
      <c r="B13" s="20" t="s">
        <v>55</v>
      </c>
      <c r="C13" s="20" t="s">
        <v>15</v>
      </c>
      <c r="D13" s="20" t="s">
        <v>15</v>
      </c>
      <c r="E13" s="12" t="s">
        <v>271</v>
      </c>
      <c r="F13" s="12" t="s">
        <v>272</v>
      </c>
      <c r="G13" s="20" t="s">
        <v>250</v>
      </c>
      <c r="H13" s="20" t="s">
        <v>251</v>
      </c>
      <c r="I13" s="20" t="s">
        <v>251</v>
      </c>
      <c r="J13" s="82" t="s">
        <v>119</v>
      </c>
      <c r="K13" s="83" t="s">
        <v>123</v>
      </c>
    </row>
    <row r="14" spans="1:11" ht="28.5" x14ac:dyDescent="0.25">
      <c r="A14" s="26" t="s">
        <v>44</v>
      </c>
      <c r="B14" s="20" t="s">
        <v>55</v>
      </c>
      <c r="C14" s="20" t="s">
        <v>17</v>
      </c>
      <c r="D14" s="20" t="s">
        <v>17</v>
      </c>
      <c r="E14" s="12" t="s">
        <v>273</v>
      </c>
      <c r="F14" s="12" t="s">
        <v>274</v>
      </c>
      <c r="G14" s="20" t="s">
        <v>252</v>
      </c>
      <c r="H14" s="20" t="s">
        <v>253</v>
      </c>
      <c r="I14" s="20" t="s">
        <v>253</v>
      </c>
      <c r="J14" s="82" t="s">
        <v>119</v>
      </c>
      <c r="K14" s="83" t="s">
        <v>123</v>
      </c>
    </row>
    <row r="15" spans="1:11" ht="85.5" x14ac:dyDescent="0.25">
      <c r="A15" s="26" t="s">
        <v>47</v>
      </c>
      <c r="B15" s="20"/>
      <c r="C15" s="20" t="s">
        <v>57</v>
      </c>
      <c r="D15" s="20" t="s">
        <v>61</v>
      </c>
      <c r="E15" s="12" t="s">
        <v>275</v>
      </c>
      <c r="F15" s="12" t="s">
        <v>276</v>
      </c>
      <c r="G15" s="20" t="s">
        <v>248</v>
      </c>
      <c r="H15" s="20" t="s">
        <v>249</v>
      </c>
      <c r="I15" s="20" t="s">
        <v>249</v>
      </c>
      <c r="J15" s="82" t="s">
        <v>122</v>
      </c>
      <c r="K15" s="83" t="s">
        <v>121</v>
      </c>
    </row>
    <row r="16" spans="1:11" ht="44.1" customHeight="1" x14ac:dyDescent="0.25">
      <c r="A16" s="100" t="s">
        <v>132</v>
      </c>
      <c r="B16" s="20" t="s">
        <v>55</v>
      </c>
      <c r="C16" s="20" t="s">
        <v>25</v>
      </c>
      <c r="D16" s="20" t="s">
        <v>25</v>
      </c>
      <c r="E16" s="20" t="s">
        <v>74</v>
      </c>
      <c r="F16" s="20" t="s">
        <v>64</v>
      </c>
      <c r="G16" s="20" t="s">
        <v>264</v>
      </c>
      <c r="H16" s="20" t="s">
        <v>254</v>
      </c>
      <c r="I16" s="20" t="s">
        <v>255</v>
      </c>
      <c r="J16" s="82" t="s">
        <v>118</v>
      </c>
      <c r="K16" s="83" t="s">
        <v>124</v>
      </c>
    </row>
    <row r="17" spans="1:11" x14ac:dyDescent="0.25">
      <c r="A17" s="26" t="s">
        <v>48</v>
      </c>
      <c r="B17" s="20" t="s">
        <v>56</v>
      </c>
      <c r="C17" s="20" t="s">
        <v>28</v>
      </c>
      <c r="D17" s="20" t="s">
        <v>28</v>
      </c>
      <c r="E17" s="20" t="s">
        <v>75</v>
      </c>
      <c r="F17" s="20" t="s">
        <v>65</v>
      </c>
      <c r="G17" s="105" t="s">
        <v>256</v>
      </c>
      <c r="H17" s="105" t="s">
        <v>256</v>
      </c>
      <c r="I17" s="105" t="s">
        <v>266</v>
      </c>
      <c r="J17" s="82" t="s">
        <v>43</v>
      </c>
      <c r="K17" s="83" t="s">
        <v>43</v>
      </c>
    </row>
    <row r="18" spans="1:11" ht="30" customHeight="1" x14ac:dyDescent="0.25">
      <c r="A18" s="26" t="s">
        <v>49</v>
      </c>
      <c r="B18" s="20" t="s">
        <v>56</v>
      </c>
      <c r="C18" s="20" t="s">
        <v>30</v>
      </c>
      <c r="D18" s="20" t="s">
        <v>30</v>
      </c>
      <c r="E18" s="20" t="s">
        <v>76</v>
      </c>
      <c r="F18" s="20" t="s">
        <v>66</v>
      </c>
      <c r="G18" s="105" t="s">
        <v>261</v>
      </c>
      <c r="H18" s="105" t="s">
        <v>257</v>
      </c>
      <c r="I18" s="105" t="s">
        <v>258</v>
      </c>
      <c r="J18" s="204" t="s">
        <v>125</v>
      </c>
      <c r="K18" s="205"/>
    </row>
    <row r="19" spans="1:11" ht="42.75" x14ac:dyDescent="0.25">
      <c r="A19" s="26" t="s">
        <v>50</v>
      </c>
      <c r="B19" s="20" t="s">
        <v>56</v>
      </c>
      <c r="C19" s="20" t="s">
        <v>32</v>
      </c>
      <c r="D19" s="20" t="s">
        <v>32</v>
      </c>
      <c r="E19" s="20" t="s">
        <v>42</v>
      </c>
      <c r="F19" s="20" t="s">
        <v>67</v>
      </c>
      <c r="G19" s="20" t="s">
        <v>260</v>
      </c>
      <c r="H19" s="20" t="s">
        <v>263</v>
      </c>
      <c r="I19" s="20" t="s">
        <v>265</v>
      </c>
      <c r="J19" s="82" t="s">
        <v>119</v>
      </c>
      <c r="K19" s="83" t="s">
        <v>123</v>
      </c>
    </row>
    <row r="20" spans="1:11" x14ac:dyDescent="0.25">
      <c r="A20" s="26"/>
      <c r="B20" s="20"/>
      <c r="C20" s="20"/>
      <c r="D20" s="20"/>
      <c r="E20" s="20"/>
      <c r="F20" s="20"/>
      <c r="G20" s="20"/>
      <c r="H20" s="20"/>
      <c r="I20" s="20"/>
      <c r="J20" s="82"/>
      <c r="K20" s="83"/>
    </row>
    <row r="21" spans="1:11" x14ac:dyDescent="0.25">
      <c r="A21" s="26" t="s">
        <v>51</v>
      </c>
      <c r="B21" s="20"/>
      <c r="C21" s="20" t="s">
        <v>95</v>
      </c>
      <c r="D21" s="20" t="s">
        <v>95</v>
      </c>
      <c r="E21" s="20" t="s">
        <v>95</v>
      </c>
      <c r="F21" s="82" t="s">
        <v>95</v>
      </c>
      <c r="G21" s="82" t="s">
        <v>95</v>
      </c>
      <c r="H21" s="82"/>
      <c r="I21" s="82"/>
      <c r="J21" s="82"/>
      <c r="K21" s="83" t="s">
        <v>95</v>
      </c>
    </row>
    <row r="22" spans="1:11" ht="100.5" thickBot="1" x14ac:dyDescent="0.3">
      <c r="A22" s="27" t="s">
        <v>53</v>
      </c>
      <c r="B22" s="28"/>
      <c r="C22" s="28" t="s">
        <v>58</v>
      </c>
      <c r="D22" s="28" t="s">
        <v>62</v>
      </c>
      <c r="E22" s="28" t="s">
        <v>59</v>
      </c>
      <c r="F22" s="28" t="s">
        <v>60</v>
      </c>
      <c r="G22" s="28"/>
      <c r="H22" s="28"/>
      <c r="I22" s="28"/>
      <c r="J22" s="85"/>
      <c r="K22" s="86"/>
    </row>
    <row r="23" spans="1:11" x14ac:dyDescent="0.25">
      <c r="A23" s="10"/>
      <c r="B23" s="10"/>
      <c r="C23" s="10"/>
      <c r="D23" s="10"/>
      <c r="E23" s="10"/>
      <c r="F23" s="10"/>
      <c r="G23" s="10"/>
      <c r="H23" s="10"/>
      <c r="I23" s="10"/>
      <c r="J23" s="15"/>
      <c r="K23" s="15"/>
    </row>
    <row r="24" spans="1:11" ht="225.75" customHeight="1" x14ac:dyDescent="0.25">
      <c r="A24" s="10"/>
      <c r="B24" s="10"/>
      <c r="C24" s="10"/>
      <c r="D24" s="10"/>
      <c r="E24" s="202" t="s">
        <v>310</v>
      </c>
      <c r="F24" s="203"/>
      <c r="G24" s="10"/>
      <c r="H24" s="10"/>
      <c r="I24" s="10"/>
      <c r="J24" s="15"/>
      <c r="K24" s="15"/>
    </row>
    <row r="25" spans="1:11" ht="28.5" customHeight="1" x14ac:dyDescent="0.25">
      <c r="A25" s="10"/>
      <c r="B25" s="10"/>
      <c r="C25" s="10"/>
      <c r="D25" s="10"/>
      <c r="E25" s="10"/>
      <c r="F25" s="10"/>
      <c r="G25" s="10"/>
      <c r="H25" s="10"/>
      <c r="I25" s="10"/>
      <c r="J25" s="15"/>
      <c r="K25" s="15"/>
    </row>
    <row r="26" spans="1:11" x14ac:dyDescent="0.25">
      <c r="A26" s="10"/>
      <c r="B26" s="10"/>
      <c r="C26" s="10"/>
      <c r="D26" s="10"/>
      <c r="E26" s="10"/>
      <c r="F26" s="10"/>
      <c r="G26" s="10"/>
      <c r="H26" s="10"/>
      <c r="I26" s="10"/>
      <c r="J26" s="15"/>
      <c r="K26" s="15"/>
    </row>
    <row r="27" spans="1:11" ht="29.1" customHeight="1" x14ac:dyDescent="0.25">
      <c r="A27" s="10"/>
      <c r="J27" s="4"/>
    </row>
    <row r="28" spans="1:11" x14ac:dyDescent="0.25">
      <c r="J28" s="4"/>
    </row>
    <row r="29" spans="1:11" x14ac:dyDescent="0.25">
      <c r="J29" s="4"/>
    </row>
    <row r="30" spans="1:11" x14ac:dyDescent="0.25">
      <c r="J30" s="4"/>
    </row>
    <row r="31" spans="1:11" ht="14.25" customHeight="1" x14ac:dyDescent="0.25">
      <c r="J31" s="4"/>
      <c r="K31" s="4"/>
    </row>
    <row r="32" spans="1:11" x14ac:dyDescent="0.25">
      <c r="J32" s="4"/>
      <c r="K32" s="4"/>
    </row>
    <row r="33" spans="1:11" x14ac:dyDescent="0.25">
      <c r="J33" s="4"/>
      <c r="K33" s="4"/>
    </row>
    <row r="34" spans="1:11" x14ac:dyDescent="0.25">
      <c r="K34" s="206"/>
    </row>
    <row r="35" spans="1:11" x14ac:dyDescent="0.25">
      <c r="K35" s="206"/>
    </row>
    <row r="36" spans="1:11" x14ac:dyDescent="0.25">
      <c r="K36" s="206"/>
    </row>
    <row r="37" spans="1:11" x14ac:dyDescent="0.25">
      <c r="K37" s="206"/>
    </row>
    <row r="38" spans="1:11" x14ac:dyDescent="0.25">
      <c r="K38" s="206"/>
    </row>
    <row r="39" spans="1:11" x14ac:dyDescent="0.25">
      <c r="K39" s="206"/>
    </row>
    <row r="46" spans="1:11" x14ac:dyDescent="0.25">
      <c r="A46" s="2"/>
    </row>
  </sheetData>
  <mergeCells count="13">
    <mergeCell ref="J6:K6"/>
    <mergeCell ref="A1:C4"/>
    <mergeCell ref="H1:K4"/>
    <mergeCell ref="A5:K5"/>
    <mergeCell ref="D1:G4"/>
    <mergeCell ref="A6:A8"/>
    <mergeCell ref="B7:B8"/>
    <mergeCell ref="B6:F6"/>
    <mergeCell ref="E24:F24"/>
    <mergeCell ref="J18:K18"/>
    <mergeCell ref="K38:K39"/>
    <mergeCell ref="K34:K37"/>
    <mergeCell ref="J7:J8"/>
  </mergeCells>
  <hyperlinks>
    <hyperlink ref="C9" r:id="rId1" location="prilohy" xr:uid="{00000000-0004-0000-0100-000000000000}"/>
    <hyperlink ref="D9" r:id="rId2" location="prilohy" xr:uid="{00000000-0004-0000-0100-000001000000}"/>
    <hyperlink ref="E9" r:id="rId3" xr:uid="{00000000-0004-0000-0100-000002000000}"/>
    <hyperlink ref="F9" r:id="rId4" location="prilohy" xr:uid="{00000000-0004-0000-0100-000003000000}"/>
    <hyperlink ref="K9" r:id="rId5" location="prilohy" xr:uid="{00000000-0004-0000-0100-000004000000}"/>
    <hyperlink ref="G9" r:id="rId6" xr:uid="{00000000-0004-0000-0100-000005000000}"/>
    <hyperlink ref="H9" r:id="rId7" xr:uid="{00000000-0004-0000-0100-000006000000}"/>
    <hyperlink ref="I9" r:id="rId8" xr:uid="{00000000-0004-0000-0100-000007000000}"/>
  </hyperlinks>
  <pageMargins left="0.7" right="0.7" top="0.78740157499999996" bottom="0.78740157499999996" header="0.3" footer="0.3"/>
  <pageSetup paperSize="8" scale="74"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9"/>
  <sheetViews>
    <sheetView showGridLines="0" zoomScaleNormal="100" workbookViewId="0">
      <selection activeCell="G13" sqref="G13"/>
    </sheetView>
  </sheetViews>
  <sheetFormatPr defaultColWidth="11" defaultRowHeight="14.25" x14ac:dyDescent="0.25"/>
  <cols>
    <col min="1" max="1" width="4.5" style="1" customWidth="1"/>
    <col min="2" max="2" width="58.5" style="2" customWidth="1"/>
    <col min="3" max="3" width="8.5" style="2" customWidth="1"/>
    <col min="4" max="4" width="10" style="3" customWidth="1"/>
    <col min="5" max="5" width="15.5" style="3" customWidth="1"/>
    <col min="6" max="6" width="15.5" style="2" customWidth="1"/>
    <col min="7" max="7" width="17" style="4" customWidth="1"/>
    <col min="8" max="13" width="11" style="5"/>
    <col min="14" max="16384" width="11" style="3"/>
  </cols>
  <sheetData>
    <row r="1" spans="1:11" ht="15.75" customHeight="1" x14ac:dyDescent="0.25">
      <c r="A1" s="282"/>
      <c r="B1" s="283"/>
      <c r="C1" s="167"/>
      <c r="D1" s="168"/>
      <c r="E1" s="287"/>
      <c r="F1" s="287"/>
      <c r="G1" s="288"/>
    </row>
    <row r="2" spans="1:11" ht="11.25" customHeight="1" x14ac:dyDescent="0.25">
      <c r="A2" s="284"/>
      <c r="B2" s="214"/>
      <c r="C2" s="159"/>
      <c r="D2" s="161"/>
      <c r="E2" s="289"/>
      <c r="F2" s="289"/>
      <c r="G2" s="290"/>
    </row>
    <row r="3" spans="1:11" ht="21" customHeight="1" x14ac:dyDescent="0.25">
      <c r="A3" s="285"/>
      <c r="B3" s="286"/>
      <c r="C3" s="178"/>
      <c r="D3" s="180"/>
      <c r="E3" s="291"/>
      <c r="F3" s="291"/>
      <c r="G3" s="292"/>
    </row>
    <row r="4" spans="1:11" ht="18" x14ac:dyDescent="0.25">
      <c r="A4" s="169"/>
      <c r="B4" s="162" t="s">
        <v>0</v>
      </c>
      <c r="C4" s="163"/>
      <c r="D4" s="161"/>
      <c r="E4" s="161"/>
      <c r="F4" s="159"/>
      <c r="G4" s="170"/>
    </row>
    <row r="5" spans="1:11" ht="5.25" customHeight="1" thickBot="1" x14ac:dyDescent="0.3">
      <c r="A5" s="169"/>
      <c r="B5" s="159"/>
      <c r="C5" s="159"/>
      <c r="D5" s="161"/>
      <c r="E5" s="161"/>
      <c r="F5" s="159"/>
      <c r="G5" s="170"/>
    </row>
    <row r="6" spans="1:11" ht="17.25" customHeight="1" x14ac:dyDescent="0.25">
      <c r="A6" s="171" t="s">
        <v>93</v>
      </c>
      <c r="B6" s="258" t="s">
        <v>100</v>
      </c>
      <c r="C6" s="259"/>
      <c r="D6" s="260"/>
      <c r="E6" s="260"/>
      <c r="F6" s="261"/>
      <c r="G6" s="172"/>
    </row>
    <row r="7" spans="1:11" ht="17.25" customHeight="1" x14ac:dyDescent="0.25">
      <c r="A7" s="169"/>
      <c r="B7" s="274" t="s">
        <v>1</v>
      </c>
      <c r="C7" s="275"/>
      <c r="D7" s="272"/>
      <c r="E7" s="272"/>
      <c r="F7" s="273"/>
      <c r="G7" s="173"/>
    </row>
    <row r="8" spans="1:11" ht="17.25" customHeight="1" x14ac:dyDescent="0.25">
      <c r="A8" s="169"/>
      <c r="B8" s="274" t="s">
        <v>2</v>
      </c>
      <c r="C8" s="275"/>
      <c r="D8" s="272"/>
      <c r="E8" s="272"/>
      <c r="F8" s="273"/>
      <c r="G8" s="173"/>
    </row>
    <row r="9" spans="1:11" ht="17.25" customHeight="1" x14ac:dyDescent="0.25">
      <c r="A9" s="169"/>
      <c r="B9" s="274" t="s">
        <v>3</v>
      </c>
      <c r="C9" s="275"/>
      <c r="D9" s="278"/>
      <c r="E9" s="278"/>
      <c r="F9" s="279"/>
      <c r="G9" s="174"/>
    </row>
    <row r="10" spans="1:11" ht="17.25" customHeight="1" thickBot="1" x14ac:dyDescent="0.3">
      <c r="A10" s="169"/>
      <c r="B10" s="262" t="s">
        <v>4</v>
      </c>
      <c r="C10" s="263"/>
      <c r="D10" s="280"/>
      <c r="E10" s="280"/>
      <c r="F10" s="281"/>
      <c r="G10" s="170"/>
    </row>
    <row r="11" spans="1:11" ht="9.9499999999999993" customHeight="1" thickBot="1" x14ac:dyDescent="0.3">
      <c r="A11" s="169"/>
      <c r="B11" s="159"/>
      <c r="C11" s="160"/>
      <c r="D11" s="161"/>
      <c r="E11" s="161"/>
      <c r="F11" s="159"/>
      <c r="G11" s="170"/>
      <c r="J11" s="11"/>
      <c r="K11" s="3"/>
    </row>
    <row r="12" spans="1:11" ht="17.25" customHeight="1" x14ac:dyDescent="0.25">
      <c r="A12" s="169"/>
      <c r="B12" s="258" t="s">
        <v>109</v>
      </c>
      <c r="C12" s="259"/>
      <c r="D12" s="260" t="s">
        <v>79</v>
      </c>
      <c r="E12" s="260"/>
      <c r="F12" s="261"/>
      <c r="G12" s="170"/>
      <c r="K12" s="3"/>
    </row>
    <row r="13" spans="1:11" ht="33" customHeight="1" x14ac:dyDescent="0.25">
      <c r="A13" s="169"/>
      <c r="B13" s="270" t="s">
        <v>291</v>
      </c>
      <c r="C13" s="271"/>
      <c r="D13" s="272" t="s">
        <v>79</v>
      </c>
      <c r="E13" s="272"/>
      <c r="F13" s="273"/>
      <c r="G13" s="170"/>
      <c r="K13" s="3"/>
    </row>
    <row r="14" spans="1:11" ht="17.25" customHeight="1" x14ac:dyDescent="0.25">
      <c r="A14" s="169"/>
      <c r="B14" s="274" t="s">
        <v>98</v>
      </c>
      <c r="C14" s="275"/>
      <c r="D14" s="272" t="s">
        <v>79</v>
      </c>
      <c r="E14" s="272"/>
      <c r="F14" s="273"/>
      <c r="G14" s="170"/>
      <c r="K14" s="3"/>
    </row>
    <row r="15" spans="1:11" ht="17.25" customHeight="1" x14ac:dyDescent="0.25">
      <c r="A15" s="169"/>
      <c r="B15" s="274" t="s">
        <v>99</v>
      </c>
      <c r="C15" s="275"/>
      <c r="D15" s="272" t="s">
        <v>212</v>
      </c>
      <c r="E15" s="272"/>
      <c r="F15" s="273"/>
      <c r="G15" s="170"/>
      <c r="K15" s="3"/>
    </row>
    <row r="16" spans="1:11" ht="33" customHeight="1" thickBot="1" x14ac:dyDescent="0.3">
      <c r="A16" s="169"/>
      <c r="B16" s="262" t="s">
        <v>144</v>
      </c>
      <c r="C16" s="263"/>
      <c r="D16" s="264" t="s">
        <v>79</v>
      </c>
      <c r="E16" s="264"/>
      <c r="F16" s="265"/>
      <c r="G16" s="170"/>
      <c r="K16" s="3"/>
    </row>
    <row r="17" spans="1:11" ht="20.25" customHeight="1" thickBot="1" x14ac:dyDescent="0.3">
      <c r="A17" s="169"/>
      <c r="B17" s="159"/>
      <c r="C17" s="159"/>
      <c r="D17" s="161"/>
      <c r="E17" s="161"/>
      <c r="F17" s="159"/>
      <c r="G17" s="170"/>
      <c r="K17" s="3"/>
    </row>
    <row r="18" spans="1:11" ht="29.1" customHeight="1" thickBot="1" x14ac:dyDescent="0.3">
      <c r="A18" s="171" t="s">
        <v>94</v>
      </c>
      <c r="B18" s="266" t="s">
        <v>112</v>
      </c>
      <c r="C18" s="267"/>
      <c r="D18" s="268" t="b">
        <f>IF(AND(D12="Ano",D13="Ano"),"kritéria C,D",IF(AND(D12="Ano",D13="Ne",D14="Ne"),"kritéria A,C,D",IF(AND(D12="Ano",D13="Ne",D14="Ano"),"kritéria B,C,D",IF(AND(D12="NE",D14="Ne"),"kritéria A,C,D,E",IF(AND(D12="NE",D14="Ano"),"kritéria B,C,D,E")))))</f>
        <v>0</v>
      </c>
      <c r="E18" s="269"/>
      <c r="F18" s="276" t="s">
        <v>309</v>
      </c>
      <c r="G18" s="277"/>
      <c r="K18" s="3"/>
    </row>
    <row r="19" spans="1:11" ht="8.25" customHeight="1" thickBot="1" x14ac:dyDescent="0.3">
      <c r="A19" s="169"/>
      <c r="B19" s="159"/>
      <c r="C19" s="159"/>
      <c r="D19" s="161"/>
      <c r="E19" s="161"/>
      <c r="F19" s="159"/>
      <c r="G19" s="170"/>
      <c r="K19" s="3"/>
    </row>
    <row r="20" spans="1:11" s="5" customFormat="1" ht="20.25" customHeight="1" x14ac:dyDescent="0.25">
      <c r="A20" s="169"/>
      <c r="B20" s="253" t="s">
        <v>208</v>
      </c>
      <c r="C20" s="255" t="s">
        <v>69</v>
      </c>
      <c r="D20" s="255" t="s">
        <v>72</v>
      </c>
      <c r="E20" s="29" t="str">
        <f>IF(OR(D18="kritéria B,C,D,E",D18="kritéria B,C,D"),"RELEVANTNÍ","NERELEVANTNÍ")</f>
        <v>NERELEVANTNÍ</v>
      </c>
      <c r="F20" s="159"/>
      <c r="G20" s="170"/>
      <c r="K20" s="3"/>
    </row>
    <row r="21" spans="1:11" s="5" customFormat="1" ht="20.25" customHeight="1" x14ac:dyDescent="0.25">
      <c r="A21" s="169"/>
      <c r="B21" s="254"/>
      <c r="C21" s="256"/>
      <c r="D21" s="256"/>
      <c r="E21" s="30" t="str">
        <f>IF($D$10&gt;1,$D$10,"")</f>
        <v/>
      </c>
      <c r="F21" s="159"/>
      <c r="G21" s="170"/>
      <c r="K21" s="3"/>
    </row>
    <row r="22" spans="1:11" s="5" customFormat="1" ht="17.25" customHeight="1" x14ac:dyDescent="0.25">
      <c r="A22" s="169"/>
      <c r="B22" s="69" t="s">
        <v>19</v>
      </c>
      <c r="C22" s="70" t="s">
        <v>118</v>
      </c>
      <c r="D22" s="71" t="s">
        <v>120</v>
      </c>
      <c r="E22" s="32"/>
      <c r="F22" s="159"/>
      <c r="G22" s="170"/>
      <c r="K22" s="3"/>
    </row>
    <row r="23" spans="1:11" s="5" customFormat="1" ht="47.25" customHeight="1" x14ac:dyDescent="0.25">
      <c r="A23" s="169"/>
      <c r="B23" s="69" t="s">
        <v>207</v>
      </c>
      <c r="C23" s="70" t="s">
        <v>119</v>
      </c>
      <c r="D23" s="71" t="s">
        <v>123</v>
      </c>
      <c r="E23" s="32"/>
      <c r="F23" s="159"/>
      <c r="G23" s="170"/>
      <c r="K23" s="3"/>
    </row>
    <row r="24" spans="1:11" s="5" customFormat="1" ht="17.25" customHeight="1" x14ac:dyDescent="0.25">
      <c r="A24" s="169"/>
      <c r="B24" s="69" t="s">
        <v>16</v>
      </c>
      <c r="C24" s="70" t="s">
        <v>119</v>
      </c>
      <c r="D24" s="71" t="s">
        <v>123</v>
      </c>
      <c r="E24" s="32"/>
      <c r="F24" s="159"/>
      <c r="G24" s="170"/>
      <c r="K24" s="3"/>
    </row>
    <row r="25" spans="1:11" s="5" customFormat="1" ht="17.25" customHeight="1" thickBot="1" x14ac:dyDescent="0.3">
      <c r="A25" s="169"/>
      <c r="B25" s="243" t="s">
        <v>21</v>
      </c>
      <c r="C25" s="244"/>
      <c r="D25" s="244"/>
      <c r="E25" s="33" t="str">
        <f>IF(AND((E23+E24)&gt;0,E22&gt;0),"Ne",(IF((ABS(E23+E24))&gt;((E22-(ABS(E23+E24)))/2),"Ano","Ne")))</f>
        <v>Ne</v>
      </c>
      <c r="F25" s="159"/>
      <c r="G25" s="170"/>
      <c r="K25" s="3"/>
    </row>
    <row r="26" spans="1:11" s="5" customFormat="1" ht="9.9499999999999993" customHeight="1" thickBot="1" x14ac:dyDescent="0.3">
      <c r="A26" s="169"/>
      <c r="B26" s="164"/>
      <c r="C26" s="164"/>
      <c r="D26" s="165"/>
      <c r="E26" s="161"/>
      <c r="F26" s="159"/>
      <c r="G26" s="170"/>
      <c r="K26" s="3"/>
    </row>
    <row r="27" spans="1:11" s="5" customFormat="1" ht="20.25" customHeight="1" x14ac:dyDescent="0.25">
      <c r="A27" s="169"/>
      <c r="B27" s="72" t="s">
        <v>133</v>
      </c>
      <c r="C27" s="257" t="s">
        <v>69</v>
      </c>
      <c r="D27" s="257"/>
      <c r="E27" s="29" t="s">
        <v>52</v>
      </c>
      <c r="F27" s="159"/>
      <c r="G27" s="170"/>
      <c r="K27" s="3"/>
    </row>
    <row r="28" spans="1:11" s="5" customFormat="1" ht="17.25" customHeight="1" x14ac:dyDescent="0.25">
      <c r="A28" s="169"/>
      <c r="B28" s="158" t="s">
        <v>22</v>
      </c>
      <c r="C28" s="252" t="s">
        <v>71</v>
      </c>
      <c r="D28" s="252"/>
      <c r="E28" s="40" t="s">
        <v>79</v>
      </c>
      <c r="F28" s="159"/>
      <c r="G28" s="170"/>
      <c r="K28" s="3"/>
    </row>
    <row r="29" spans="1:11" s="5" customFormat="1" ht="17.25" customHeight="1" x14ac:dyDescent="0.25">
      <c r="A29" s="169"/>
      <c r="B29" s="158" t="s">
        <v>209</v>
      </c>
      <c r="C29" s="252" t="s">
        <v>77</v>
      </c>
      <c r="D29" s="252"/>
      <c r="E29" s="40" t="s">
        <v>79</v>
      </c>
      <c r="F29" s="159"/>
      <c r="G29" s="170"/>
      <c r="K29" s="3"/>
    </row>
    <row r="30" spans="1:11" s="5" customFormat="1" ht="17.25" customHeight="1" thickBot="1" x14ac:dyDescent="0.3">
      <c r="A30" s="169"/>
      <c r="B30" s="243" t="s">
        <v>23</v>
      </c>
      <c r="C30" s="244"/>
      <c r="D30" s="244"/>
      <c r="E30" s="33" t="str">
        <f>IF(OR(E28="Ano",E29="Ano"),"Ano","Ne")</f>
        <v>Ne</v>
      </c>
      <c r="F30" s="159"/>
      <c r="G30" s="170"/>
      <c r="K30" s="3"/>
    </row>
    <row r="31" spans="1:11" s="5" customFormat="1" ht="9.9499999999999993" customHeight="1" thickBot="1" x14ac:dyDescent="0.3">
      <c r="A31" s="169"/>
      <c r="B31" s="164"/>
      <c r="C31" s="164"/>
      <c r="D31" s="165"/>
      <c r="E31" s="161"/>
      <c r="F31" s="159"/>
      <c r="G31" s="170"/>
      <c r="K31" s="3"/>
    </row>
    <row r="32" spans="1:11" s="5" customFormat="1" ht="20.25" customHeight="1" x14ac:dyDescent="0.25">
      <c r="A32" s="169"/>
      <c r="B32" s="72" t="s">
        <v>134</v>
      </c>
      <c r="C32" s="257" t="s">
        <v>69</v>
      </c>
      <c r="D32" s="257"/>
      <c r="E32" s="29" t="s">
        <v>52</v>
      </c>
      <c r="F32" s="159"/>
      <c r="G32" s="170"/>
      <c r="K32" s="3"/>
    </row>
    <row r="33" spans="1:11" s="5" customFormat="1" ht="32.25" customHeight="1" x14ac:dyDescent="0.25">
      <c r="A33" s="169"/>
      <c r="B33" s="158" t="s">
        <v>210</v>
      </c>
      <c r="C33" s="252" t="s">
        <v>77</v>
      </c>
      <c r="D33" s="252"/>
      <c r="E33" s="40" t="s">
        <v>79</v>
      </c>
      <c r="F33" s="159"/>
      <c r="G33" s="170"/>
      <c r="K33" s="3"/>
    </row>
    <row r="34" spans="1:11" s="5" customFormat="1" ht="32.25" customHeight="1" x14ac:dyDescent="0.25">
      <c r="A34" s="169"/>
      <c r="B34" s="158" t="s">
        <v>211</v>
      </c>
      <c r="C34" s="252" t="s">
        <v>77</v>
      </c>
      <c r="D34" s="252"/>
      <c r="E34" s="40" t="s">
        <v>79</v>
      </c>
      <c r="F34" s="159"/>
      <c r="G34" s="170"/>
      <c r="K34" s="3"/>
    </row>
    <row r="35" spans="1:11" s="5" customFormat="1" ht="17.25" customHeight="1" thickBot="1" x14ac:dyDescent="0.3">
      <c r="A35" s="169"/>
      <c r="B35" s="243" t="s">
        <v>24</v>
      </c>
      <c r="C35" s="244"/>
      <c r="D35" s="244"/>
      <c r="E35" s="33" t="str">
        <f>IF(OR(E33="Ano",E34="Ano"),"Ano","Ne")</f>
        <v>Ne</v>
      </c>
      <c r="F35" s="159"/>
      <c r="G35" s="170"/>
      <c r="K35" s="3"/>
    </row>
    <row r="36" spans="1:11" s="5" customFormat="1" ht="9.9499999999999993" customHeight="1" thickBot="1" x14ac:dyDescent="0.3">
      <c r="A36" s="169"/>
      <c r="B36" s="164"/>
      <c r="C36" s="164"/>
      <c r="D36" s="165"/>
      <c r="E36" s="161"/>
      <c r="F36" s="159"/>
      <c r="G36" s="170"/>
      <c r="K36" s="3"/>
    </row>
    <row r="37" spans="1:11" s="5" customFormat="1" ht="20.25" customHeight="1" thickBot="1" x14ac:dyDescent="0.3">
      <c r="A37" s="169"/>
      <c r="B37" s="245" t="s">
        <v>135</v>
      </c>
      <c r="C37" s="246"/>
      <c r="D37" s="247"/>
      <c r="E37" s="43" t="str">
        <f>IF(OR(D18="kritéria A,C,D,E",D18="kritéria B,C,D,E"),"RELEVANTNÍ","NERELEVANTNÍ")</f>
        <v>NERELEVANTNÍ</v>
      </c>
      <c r="F37" s="160"/>
      <c r="G37" s="175"/>
      <c r="K37" s="3"/>
    </row>
    <row r="38" spans="1:11" s="5" customFormat="1" ht="5.25" customHeight="1" thickBot="1" x14ac:dyDescent="0.3">
      <c r="A38" s="169"/>
      <c r="B38" s="164"/>
      <c r="C38" s="164"/>
      <c r="D38" s="165"/>
      <c r="E38" s="166"/>
      <c r="F38" s="166"/>
      <c r="G38" s="175"/>
      <c r="K38" s="3"/>
    </row>
    <row r="39" spans="1:11" s="5" customFormat="1" ht="20.25" customHeight="1" x14ac:dyDescent="0.25">
      <c r="A39" s="169"/>
      <c r="B39" s="74" t="s">
        <v>136</v>
      </c>
      <c r="C39" s="157" t="s">
        <v>69</v>
      </c>
      <c r="D39" s="157" t="s">
        <v>126</v>
      </c>
      <c r="E39" s="35" t="str">
        <f>IF($D$10&gt;1,$D$10,"")</f>
        <v/>
      </c>
      <c r="F39" s="36" t="str">
        <f>IF($D$10&gt;1,$D$10-1,"")</f>
        <v/>
      </c>
      <c r="G39" s="175"/>
      <c r="K39" s="3"/>
    </row>
    <row r="40" spans="1:11" s="5" customFormat="1" ht="17.25" customHeight="1" x14ac:dyDescent="0.25">
      <c r="A40" s="169"/>
      <c r="B40" s="69" t="s">
        <v>19</v>
      </c>
      <c r="C40" s="70" t="s">
        <v>118</v>
      </c>
      <c r="D40" s="71" t="s">
        <v>120</v>
      </c>
      <c r="E40" s="19"/>
      <c r="F40" s="32"/>
      <c r="G40" s="175"/>
      <c r="H40" s="1"/>
      <c r="K40" s="3"/>
    </row>
    <row r="41" spans="1:11" s="5" customFormat="1" ht="17.25" customHeight="1" x14ac:dyDescent="0.25">
      <c r="A41" s="169"/>
      <c r="B41" s="69" t="s">
        <v>129</v>
      </c>
      <c r="C41" s="70" t="s">
        <v>118</v>
      </c>
      <c r="D41" s="71" t="s">
        <v>124</v>
      </c>
      <c r="E41" s="19"/>
      <c r="F41" s="32"/>
      <c r="G41" s="175"/>
      <c r="H41" s="1"/>
      <c r="K41" s="3"/>
    </row>
    <row r="42" spans="1:11" s="5" customFormat="1" ht="17.25" customHeight="1" x14ac:dyDescent="0.25">
      <c r="A42" s="169"/>
      <c r="B42" s="248" t="s">
        <v>110</v>
      </c>
      <c r="C42" s="249"/>
      <c r="D42" s="249"/>
      <c r="E42" s="16" t="str">
        <f>IF((E40)=0,"NR",(E41/E40))</f>
        <v>NR</v>
      </c>
      <c r="F42" s="37" t="str">
        <f>IF((F40)=0,"NR",(F41/F40))</f>
        <v>NR</v>
      </c>
      <c r="G42" s="175"/>
      <c r="H42" s="17"/>
      <c r="K42" s="3"/>
    </row>
    <row r="43" spans="1:11" s="5" customFormat="1" ht="17.25" customHeight="1" thickBot="1" x14ac:dyDescent="0.3">
      <c r="A43" s="169"/>
      <c r="B43" s="243" t="s">
        <v>26</v>
      </c>
      <c r="C43" s="244"/>
      <c r="D43" s="244"/>
      <c r="E43" s="38" t="str">
        <f>IF((E40)="0","Ano",IF((E42)&lt;0,"Chyba",IF(E42&gt;7.5,"Ano","Ne")))</f>
        <v>Ano</v>
      </c>
      <c r="F43" s="39" t="str">
        <f>IF((F40)="0","Ano",IF((F42)&lt;0,"Chyba",IF(F42&gt;7.5,"Ano","Ne")))</f>
        <v>Ano</v>
      </c>
      <c r="G43" s="175"/>
      <c r="K43" s="3"/>
    </row>
    <row r="44" spans="1:11" s="5" customFormat="1" ht="5.25" customHeight="1" thickBot="1" x14ac:dyDescent="0.3">
      <c r="A44" s="169"/>
      <c r="B44" s="164"/>
      <c r="C44" s="164"/>
      <c r="D44" s="165"/>
      <c r="E44" s="166"/>
      <c r="F44" s="166"/>
      <c r="G44" s="175"/>
      <c r="K44" s="3"/>
    </row>
    <row r="45" spans="1:11" s="5" customFormat="1" ht="20.25" customHeight="1" x14ac:dyDescent="0.25">
      <c r="A45" s="169"/>
      <c r="B45" s="74" t="s">
        <v>137</v>
      </c>
      <c r="C45" s="157" t="s">
        <v>69</v>
      </c>
      <c r="D45" s="157" t="s">
        <v>126</v>
      </c>
      <c r="E45" s="35" t="str">
        <f>IF($D$10&gt;1,$D$10,"")</f>
        <v/>
      </c>
      <c r="F45" s="36" t="str">
        <f>IF($D$10&gt;1,$D$10-1,"")</f>
        <v/>
      </c>
      <c r="G45" s="175"/>
    </row>
    <row r="46" spans="1:11" s="5" customFormat="1" ht="17.25" customHeight="1" x14ac:dyDescent="0.25">
      <c r="A46" s="169"/>
      <c r="B46" s="69" t="s">
        <v>27</v>
      </c>
      <c r="C46" s="70"/>
      <c r="D46" s="71"/>
      <c r="E46" s="19"/>
      <c r="F46" s="32"/>
      <c r="G46" s="175"/>
      <c r="H46" s="1"/>
    </row>
    <row r="47" spans="1:11" s="5" customFormat="1" ht="17.25" customHeight="1" x14ac:dyDescent="0.25">
      <c r="A47" s="169"/>
      <c r="B47" s="69" t="s">
        <v>29</v>
      </c>
      <c r="C47" s="250" t="s">
        <v>140</v>
      </c>
      <c r="D47" s="251"/>
      <c r="E47" s="19"/>
      <c r="F47" s="32"/>
      <c r="G47" s="175"/>
      <c r="H47" s="1"/>
    </row>
    <row r="48" spans="1:11" s="5" customFormat="1" ht="17.25" customHeight="1" x14ac:dyDescent="0.25">
      <c r="A48" s="169"/>
      <c r="B48" s="69" t="s">
        <v>31</v>
      </c>
      <c r="C48" s="70" t="s">
        <v>119</v>
      </c>
      <c r="D48" s="71" t="s">
        <v>123</v>
      </c>
      <c r="E48" s="19"/>
      <c r="F48" s="32"/>
      <c r="G48" s="175"/>
      <c r="H48" s="1"/>
    </row>
    <row r="49" spans="1:7" s="5" customFormat="1" ht="17.25" customHeight="1" x14ac:dyDescent="0.25">
      <c r="A49" s="169"/>
      <c r="B49" s="248" t="s">
        <v>111</v>
      </c>
      <c r="C49" s="249"/>
      <c r="D49" s="249"/>
      <c r="E49" s="16" t="str">
        <f>IF(E47=0,"NR",(E46+E47+E48)/E47)</f>
        <v>NR</v>
      </c>
      <c r="F49" s="37" t="str">
        <f>IF(F47=0,"NR",(F46+F47+F48)/F47)</f>
        <v>NR</v>
      </c>
      <c r="G49" s="175"/>
    </row>
    <row r="50" spans="1:7" s="5" customFormat="1" ht="17.25" customHeight="1" thickBot="1" x14ac:dyDescent="0.3">
      <c r="A50" s="169"/>
      <c r="B50" s="243" t="s">
        <v>138</v>
      </c>
      <c r="C50" s="244"/>
      <c r="D50" s="244"/>
      <c r="E50" s="38" t="str">
        <f>IF((E49)="NR","NR",IF((E49)&lt;1,"Ano","Ne"))</f>
        <v>NR</v>
      </c>
      <c r="F50" s="39" t="str">
        <f>IF((F49)="NR","NR",IF((F49)&lt;1,"Ano","Ne"))</f>
        <v>NR</v>
      </c>
      <c r="G50" s="175"/>
    </row>
    <row r="51" spans="1:7" ht="5.25" customHeight="1" thickBot="1" x14ac:dyDescent="0.3">
      <c r="A51" s="169"/>
      <c r="B51" s="164"/>
      <c r="C51" s="164"/>
      <c r="D51" s="165"/>
      <c r="E51" s="161"/>
      <c r="F51" s="159"/>
      <c r="G51" s="170"/>
    </row>
    <row r="52" spans="1:7" s="5" customFormat="1" ht="20.25" customHeight="1" thickBot="1" x14ac:dyDescent="0.3">
      <c r="A52" s="169"/>
      <c r="B52" s="237" t="s">
        <v>33</v>
      </c>
      <c r="C52" s="238"/>
      <c r="D52" s="239"/>
      <c r="E52" s="34" t="str">
        <f>IF(AND(E43="ANO",F43="Ano",E50="Ano",F50="Ano"),"Ano","Ne")</f>
        <v>Ne</v>
      </c>
      <c r="F52" s="159"/>
      <c r="G52" s="173"/>
    </row>
    <row r="53" spans="1:7" s="5" customFormat="1" ht="15" customHeight="1" thickBot="1" x14ac:dyDescent="0.3">
      <c r="A53" s="169"/>
      <c r="B53" s="164"/>
      <c r="C53" s="164"/>
      <c r="D53" s="165"/>
      <c r="E53" s="161"/>
      <c r="F53" s="159"/>
      <c r="G53" s="170"/>
    </row>
    <row r="54" spans="1:7" s="5" customFormat="1" ht="32.25" customHeight="1" x14ac:dyDescent="0.25">
      <c r="A54" s="176"/>
      <c r="B54" s="240" t="s">
        <v>139</v>
      </c>
      <c r="C54" s="241"/>
      <c r="D54" s="242"/>
      <c r="E54" s="177" t="str">
        <f>IF(OR(E25="Ano",E30="Ano",E35="Ano",E52="Ano"),"Ano","Ne")</f>
        <v>Ne</v>
      </c>
      <c r="F54" s="178"/>
      <c r="G54" s="179"/>
    </row>
    <row r="55" spans="1:7" s="5" customFormat="1" ht="18" customHeight="1" x14ac:dyDescent="0.25">
      <c r="A55" s="1"/>
      <c r="B55" s="2"/>
      <c r="C55" s="2"/>
      <c r="D55" s="3"/>
      <c r="E55" s="3"/>
      <c r="F55" s="2"/>
      <c r="G55" s="4"/>
    </row>
    <row r="56" spans="1:7" s="5" customFormat="1" ht="6" customHeight="1" x14ac:dyDescent="0.25">
      <c r="A56" s="1"/>
      <c r="B56" s="2"/>
      <c r="C56" s="2"/>
      <c r="D56" s="3"/>
      <c r="E56" s="3"/>
      <c r="F56" s="2"/>
      <c r="G56" s="4"/>
    </row>
    <row r="58" spans="1:7" s="5" customFormat="1" ht="21" customHeight="1" x14ac:dyDescent="0.25">
      <c r="A58" s="1"/>
      <c r="B58" s="2"/>
      <c r="C58" s="2"/>
      <c r="D58" s="3"/>
      <c r="E58" s="3"/>
      <c r="F58" s="2"/>
      <c r="G58" s="4"/>
    </row>
    <row r="59" spans="1:7" s="5" customFormat="1" ht="32.25" customHeight="1" x14ac:dyDescent="0.25">
      <c r="A59" s="1"/>
      <c r="B59" s="2"/>
      <c r="C59" s="2"/>
      <c r="D59" s="3"/>
      <c r="E59" s="3"/>
      <c r="F59" s="2"/>
      <c r="G59" s="4"/>
    </row>
  </sheetData>
  <mergeCells count="45">
    <mergeCell ref="A1:B3"/>
    <mergeCell ref="E1:G3"/>
    <mergeCell ref="B6:C6"/>
    <mergeCell ref="D6:F6"/>
    <mergeCell ref="B7:C7"/>
    <mergeCell ref="D7:F7"/>
    <mergeCell ref="B8:C8"/>
    <mergeCell ref="D8:F8"/>
    <mergeCell ref="B9:C9"/>
    <mergeCell ref="D9:F9"/>
    <mergeCell ref="B10:C10"/>
    <mergeCell ref="D10:F10"/>
    <mergeCell ref="B12:C12"/>
    <mergeCell ref="D12:F12"/>
    <mergeCell ref="B16:C16"/>
    <mergeCell ref="D16:F16"/>
    <mergeCell ref="B18:C18"/>
    <mergeCell ref="D18:E18"/>
    <mergeCell ref="B13:C13"/>
    <mergeCell ref="D13:F13"/>
    <mergeCell ref="B14:C14"/>
    <mergeCell ref="D14:F14"/>
    <mergeCell ref="B15:C15"/>
    <mergeCell ref="D15:F15"/>
    <mergeCell ref="F18:G18"/>
    <mergeCell ref="C34:D34"/>
    <mergeCell ref="B20:B21"/>
    <mergeCell ref="C20:C21"/>
    <mergeCell ref="D20:D21"/>
    <mergeCell ref="B25:D25"/>
    <mergeCell ref="C27:D27"/>
    <mergeCell ref="C28:D28"/>
    <mergeCell ref="C29:D29"/>
    <mergeCell ref="B30:D30"/>
    <mergeCell ref="C32:D32"/>
    <mergeCell ref="C33:D33"/>
    <mergeCell ref="B52:D52"/>
    <mergeCell ref="B54:D54"/>
    <mergeCell ref="B35:D35"/>
    <mergeCell ref="B37:D37"/>
    <mergeCell ref="B42:D42"/>
    <mergeCell ref="B43:D43"/>
    <mergeCell ref="B49:D49"/>
    <mergeCell ref="B50:D50"/>
    <mergeCell ref="C47:D47"/>
  </mergeCells>
  <conditionalFormatting sqref="E25 E30 E35 E52">
    <cfRule type="containsText" dxfId="379" priority="53" operator="containsText" text="Ne">
      <formula>NOT(ISERROR(SEARCH("Ne",E25)))</formula>
    </cfRule>
    <cfRule type="containsText" dxfId="378" priority="54" operator="containsText" text="Ano">
      <formula>NOT(ISERROR(SEARCH("Ano",E25)))</formula>
    </cfRule>
  </conditionalFormatting>
  <conditionalFormatting sqref="A28:A31 A4:A5 A33:A37 A39:A1048576 A19:A26">
    <cfRule type="beginsWith" dxfId="377" priority="49" operator="beginsWith" text="RE">
      <formula>LEFT(A4,LEN("RE"))="RE"</formula>
    </cfRule>
    <cfRule type="containsText" dxfId="376" priority="50" operator="containsText" text="&quot;RELEVANTNÍ&quot;">
      <formula>NOT(ISERROR(SEARCH("""RELEVANTNÍ""",A4)))</formula>
    </cfRule>
  </conditionalFormatting>
  <conditionalFormatting sqref="E4:F12 E15:F15 E44:F44 E51:F53 E17:F17 E55:F1048576 F54 E25:F27 E30:F32 F28:F29 E35:F37 F33:F34 F21:F24 E19:F20 E18">
    <cfRule type="beginsWith" dxfId="375" priority="48" operator="beginsWith" text="RE">
      <formula>LEFT(E4,LEN("RE"))="RE"</formula>
    </cfRule>
  </conditionalFormatting>
  <conditionalFormatting sqref="E14:F14">
    <cfRule type="beginsWith" dxfId="374" priority="43" operator="beginsWith" text="RE">
      <formula>LEFT(E14,LEN("RE"))="RE"</formula>
    </cfRule>
  </conditionalFormatting>
  <conditionalFormatting sqref="E13:F13">
    <cfRule type="beginsWith" dxfId="373" priority="44" operator="beginsWith" text="RE">
      <formula>LEFT(E13,LEN("RE"))="RE"</formula>
    </cfRule>
  </conditionalFormatting>
  <conditionalFormatting sqref="H40:H42">
    <cfRule type="beginsWith" dxfId="372" priority="42" operator="beginsWith" text="RE">
      <formula>LEFT(H40,LEN("RE"))="RE"</formula>
    </cfRule>
  </conditionalFormatting>
  <conditionalFormatting sqref="H46:H48">
    <cfRule type="beginsWith" dxfId="371" priority="41" operator="beginsWith" text="RE">
      <formula>LEFT(H46,LEN("RE"))="RE"</formula>
    </cfRule>
  </conditionalFormatting>
  <conditionalFormatting sqref="A7:A15 A17">
    <cfRule type="beginsWith" dxfId="370" priority="39" operator="beginsWith" text="RE">
      <formula>LEFT(A7,LEN("RE"))="RE"</formula>
    </cfRule>
    <cfRule type="containsText" dxfId="369" priority="40" operator="containsText" text="&quot;RELEVANTNÍ&quot;">
      <formula>NOT(ISERROR(SEARCH("""RELEVANTNÍ""",A7)))</formula>
    </cfRule>
  </conditionalFormatting>
  <conditionalFormatting sqref="A6">
    <cfRule type="beginsWith" dxfId="368" priority="37" operator="beginsWith" text="RE">
      <formula>LEFT(A6,LEN("RE"))="RE"</formula>
    </cfRule>
    <cfRule type="containsText" dxfId="367" priority="38" operator="containsText" text="&quot;RELEVANTNÍ&quot;">
      <formula>NOT(ISERROR(SEARCH("""RELEVANTNÍ""",A6)))</formula>
    </cfRule>
  </conditionalFormatting>
  <conditionalFormatting sqref="A18">
    <cfRule type="beginsWith" dxfId="366" priority="35" operator="beginsWith" text="RE">
      <formula>LEFT(A18,LEN("RE"))="RE"</formula>
    </cfRule>
    <cfRule type="containsText" dxfId="365" priority="36" operator="containsText" text="&quot;RELEVANTNÍ&quot;">
      <formula>NOT(ISERROR(SEARCH("""RELEVANTNÍ""",A18)))</formula>
    </cfRule>
  </conditionalFormatting>
  <conditionalFormatting sqref="E42:F42">
    <cfRule type="beginsWith" dxfId="364" priority="34" operator="beginsWith" text="RE">
      <formula>LEFT(E42,LEN("RE"))="RE"</formula>
    </cfRule>
  </conditionalFormatting>
  <conditionalFormatting sqref="E49:F50">
    <cfRule type="beginsWith" dxfId="363" priority="33" operator="beginsWith" text="RE">
      <formula>LEFT(E49,LEN("RE"))="RE"</formula>
    </cfRule>
  </conditionalFormatting>
  <conditionalFormatting sqref="E16:F16">
    <cfRule type="beginsWith" dxfId="362" priority="32" operator="beginsWith" text="RE">
      <formula>LEFT(E16,LEN("RE"))="RE"</formula>
    </cfRule>
  </conditionalFormatting>
  <conditionalFormatting sqref="A16">
    <cfRule type="beginsWith" dxfId="361" priority="30" operator="beginsWith" text="RE">
      <formula>LEFT(A16,LEN("RE"))="RE"</formula>
    </cfRule>
    <cfRule type="containsText" dxfId="360" priority="31" operator="containsText" text="&quot;RELEVANTNÍ&quot;">
      <formula>NOT(ISERROR(SEARCH("""RELEVANTNÍ""",A16)))</formula>
    </cfRule>
  </conditionalFormatting>
  <conditionalFormatting sqref="E23:E24">
    <cfRule type="beginsWith" dxfId="359" priority="26" operator="beginsWith" text="RE">
      <formula>LEFT(E23,LEN("RE"))="RE"</formula>
    </cfRule>
  </conditionalFormatting>
  <conditionalFormatting sqref="E22:E24">
    <cfRule type="expression" dxfId="358" priority="25">
      <formula>$E$20="NERELEVANTNÍ"</formula>
    </cfRule>
  </conditionalFormatting>
  <conditionalFormatting sqref="E41">
    <cfRule type="beginsWith" dxfId="357" priority="24" operator="beginsWith" text="RE">
      <formula>LEFT(E41,LEN("RE"))="RE"</formula>
    </cfRule>
  </conditionalFormatting>
  <conditionalFormatting sqref="E40:E41">
    <cfRule type="expression" dxfId="356" priority="23">
      <formula>$E$37="NERELEVANTNÍ"</formula>
    </cfRule>
  </conditionalFormatting>
  <conditionalFormatting sqref="F41">
    <cfRule type="beginsWith" dxfId="355" priority="22" operator="beginsWith" text="RE">
      <formula>LEFT(F41,LEN("RE"))="RE"</formula>
    </cfRule>
  </conditionalFormatting>
  <conditionalFormatting sqref="F40:F41">
    <cfRule type="expression" dxfId="354" priority="21">
      <formula>$E$37="NERELEVANTNÍ"</formula>
    </cfRule>
  </conditionalFormatting>
  <conditionalFormatting sqref="E47:F47">
    <cfRule type="beginsWith" dxfId="353" priority="20" operator="beginsWith" text="RE">
      <formula>LEFT(E47,LEN("RE"))="RE"</formula>
    </cfRule>
  </conditionalFormatting>
  <conditionalFormatting sqref="E46:F48">
    <cfRule type="expression" dxfId="352" priority="19">
      <formula>$E$37="NERELEVANTNÍ"</formula>
    </cfRule>
  </conditionalFormatting>
  <conditionalFormatting sqref="A38">
    <cfRule type="beginsWith" dxfId="351" priority="17" operator="beginsWith" text="RE">
      <formula>LEFT(A38,LEN("RE"))="RE"</formula>
    </cfRule>
    <cfRule type="containsText" dxfId="350" priority="18" operator="containsText" text="&quot;RELEVANTNÍ&quot;">
      <formula>NOT(ISERROR(SEARCH("""RELEVANTNÍ""",A38)))</formula>
    </cfRule>
  </conditionalFormatting>
  <conditionalFormatting sqref="E38:F38">
    <cfRule type="beginsWith" dxfId="349" priority="16" operator="beginsWith" text="RE">
      <formula>LEFT(E38,LEN("RE"))="RE"</formula>
    </cfRule>
  </conditionalFormatting>
  <conditionalFormatting sqref="E54">
    <cfRule type="containsText" dxfId="348" priority="14" operator="containsText" text="Ne">
      <formula>NOT(ISERROR(SEARCH("Ne",E54)))</formula>
    </cfRule>
    <cfRule type="containsText" dxfId="347" priority="15" operator="containsText" text="Ano">
      <formula>NOT(ISERROR(SEARCH("Ano",E54)))</formula>
    </cfRule>
  </conditionalFormatting>
  <conditionalFormatting sqref="E54">
    <cfRule type="beginsWith" dxfId="346" priority="13" operator="beginsWith" text="RE">
      <formula>LEFT(E54,LEN("RE"))="RE"</formula>
    </cfRule>
  </conditionalFormatting>
  <conditionalFormatting sqref="E43:F43">
    <cfRule type="beginsWith" dxfId="345" priority="10" operator="beginsWith" text="RE">
      <formula>LEFT(E43,LEN("RE"))="RE"</formula>
    </cfRule>
  </conditionalFormatting>
  <conditionalFormatting sqref="E28">
    <cfRule type="beginsWith" dxfId="344" priority="9" operator="beginsWith" text="RE">
      <formula>LEFT(E28,LEN("RE"))="RE"</formula>
    </cfRule>
  </conditionalFormatting>
  <conditionalFormatting sqref="E29">
    <cfRule type="beginsWith" dxfId="343" priority="8" operator="beginsWith" text="RE">
      <formula>LEFT(E29,LEN("RE"))="RE"</formula>
    </cfRule>
  </conditionalFormatting>
  <conditionalFormatting sqref="E33">
    <cfRule type="beginsWith" dxfId="342" priority="7" operator="beginsWith" text="RE">
      <formula>LEFT(E33,LEN("RE"))="RE"</formula>
    </cfRule>
  </conditionalFormatting>
  <conditionalFormatting sqref="E34">
    <cfRule type="beginsWith" dxfId="341" priority="6" operator="beginsWith" text="RE">
      <formula>LEFT(E34,LEN("RE"))="RE"</formula>
    </cfRule>
  </conditionalFormatting>
  <conditionalFormatting sqref="E21">
    <cfRule type="beginsWith" dxfId="340" priority="5" operator="beginsWith" text="RE">
      <formula>LEFT(E21,LEN("RE"))="RE"</formula>
    </cfRule>
  </conditionalFormatting>
  <conditionalFormatting sqref="E39:F39">
    <cfRule type="beginsWith" dxfId="339" priority="4" operator="beginsWith" text="RE">
      <formula>LEFT(E39,LEN("RE"))="RE"</formula>
    </cfRule>
  </conditionalFormatting>
  <conditionalFormatting sqref="E45:F45">
    <cfRule type="beginsWith" dxfId="338" priority="2" operator="beginsWith" text="RE">
      <formula>LEFT(E45,LEN("RE"))="RE"</formula>
    </cfRule>
  </conditionalFormatting>
  <conditionalFormatting sqref="F18">
    <cfRule type="beginsWith" dxfId="337" priority="1" operator="beginsWith" text="RE">
      <formula>LEFT(F18,LEN("RE"))="RE"</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D16:F16 D12:F14</xm:sqref>
        </x14:dataValidation>
        <x14:dataValidation type="list" allowBlank="1" showErrorMessage="1" promptTitle="Vyberte" xr:uid="{00000000-0002-0000-0200-000001000000}">
          <x14:formula1>
            <xm:f>'typy žadatelů'!$B$78:$B$80</xm:f>
          </x14:formula1>
          <xm:sqref>E28:E29 E33:E34</xm:sqref>
        </x14:dataValidation>
        <x14:dataValidation type="list" allowBlank="1" showInputMessage="1" showErrorMessage="1" xr:uid="{00000000-0002-0000-0200-000002000000}">
          <x14:formula1>
            <xm:f>'typy žadatelů'!$D$3:$D$7</xm:f>
          </x14:formula1>
          <xm:sqref>D15:F15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7"/>
  <sheetViews>
    <sheetView showGridLines="0" topLeftCell="A2" zoomScaleNormal="100" workbookViewId="0">
      <selection activeCell="L9" sqref="L9"/>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idden="1" x14ac:dyDescent="0.25"/>
    <row r="2" spans="1:11" ht="15" customHeight="1" x14ac:dyDescent="0.25">
      <c r="A2" s="169"/>
      <c r="B2" s="159"/>
      <c r="C2" s="159"/>
      <c r="D2" s="161"/>
      <c r="E2" s="161"/>
      <c r="F2" s="161"/>
      <c r="G2" s="183"/>
    </row>
    <row r="3" spans="1:11" ht="28.5" customHeight="1" x14ac:dyDescent="0.25">
      <c r="A3" s="176"/>
      <c r="B3" s="178"/>
      <c r="C3" s="178"/>
      <c r="D3" s="180"/>
      <c r="E3" s="180"/>
      <c r="F3" s="180"/>
      <c r="G3" s="184"/>
    </row>
    <row r="4" spans="1:11" ht="21" customHeight="1" x14ac:dyDescent="0.25">
      <c r="A4" s="182"/>
      <c r="B4" s="185" t="s">
        <v>0</v>
      </c>
      <c r="C4" s="186"/>
      <c r="D4" s="168"/>
      <c r="E4" s="168"/>
      <c r="F4" s="167"/>
      <c r="G4" s="187"/>
    </row>
    <row r="5" spans="1:11" ht="5.25" customHeight="1" thickBot="1" x14ac:dyDescent="0.3">
      <c r="A5" s="169"/>
      <c r="B5" s="159"/>
      <c r="C5" s="159"/>
      <c r="D5" s="161"/>
      <c r="E5" s="161"/>
      <c r="F5" s="159"/>
      <c r="G5" s="170"/>
    </row>
    <row r="6" spans="1:11" ht="17.25" customHeight="1" x14ac:dyDescent="0.25">
      <c r="A6" s="171" t="s">
        <v>93</v>
      </c>
      <c r="B6" s="258" t="s">
        <v>100</v>
      </c>
      <c r="C6" s="259"/>
      <c r="D6" s="260"/>
      <c r="E6" s="260"/>
      <c r="F6" s="261"/>
      <c r="G6" s="172"/>
    </row>
    <row r="7" spans="1:11" ht="17.25" customHeight="1" x14ac:dyDescent="0.25">
      <c r="A7" s="169"/>
      <c r="B7" s="274" t="s">
        <v>1</v>
      </c>
      <c r="C7" s="275"/>
      <c r="D7" s="272"/>
      <c r="E7" s="272"/>
      <c r="F7" s="273"/>
      <c r="G7" s="173"/>
    </row>
    <row r="8" spans="1:11" ht="17.25" customHeight="1" x14ac:dyDescent="0.25">
      <c r="A8" s="169"/>
      <c r="B8" s="274" t="s">
        <v>2</v>
      </c>
      <c r="C8" s="275"/>
      <c r="D8" s="272"/>
      <c r="E8" s="272"/>
      <c r="F8" s="273"/>
      <c r="G8" s="173"/>
    </row>
    <row r="9" spans="1:11" ht="17.25" customHeight="1" x14ac:dyDescent="0.25">
      <c r="A9" s="169"/>
      <c r="B9" s="274" t="s">
        <v>3</v>
      </c>
      <c r="C9" s="275"/>
      <c r="D9" s="278"/>
      <c r="E9" s="278"/>
      <c r="F9" s="279"/>
      <c r="G9" s="174"/>
    </row>
    <row r="10" spans="1:11" ht="17.25" customHeight="1" thickBot="1" x14ac:dyDescent="0.3">
      <c r="A10" s="169"/>
      <c r="B10" s="262" t="s">
        <v>4</v>
      </c>
      <c r="C10" s="263"/>
      <c r="D10" s="280"/>
      <c r="E10" s="280"/>
      <c r="F10" s="281"/>
      <c r="G10" s="170"/>
    </row>
    <row r="11" spans="1:11" ht="9.9499999999999993" customHeight="1" thickBot="1" x14ac:dyDescent="0.3">
      <c r="A11" s="169"/>
      <c r="B11" s="159"/>
      <c r="C11" s="160"/>
      <c r="D11" s="161"/>
      <c r="E11" s="161"/>
      <c r="F11" s="159"/>
      <c r="G11" s="170"/>
      <c r="J11" s="11"/>
      <c r="K11" s="3"/>
    </row>
    <row r="12" spans="1:11" ht="17.25" customHeight="1" x14ac:dyDescent="0.25">
      <c r="A12" s="169"/>
      <c r="B12" s="258" t="s">
        <v>109</v>
      </c>
      <c r="C12" s="259"/>
      <c r="D12" s="260" t="s">
        <v>79</v>
      </c>
      <c r="E12" s="260"/>
      <c r="F12" s="261"/>
      <c r="G12" s="170"/>
      <c r="K12" s="3"/>
    </row>
    <row r="13" spans="1:11" ht="33" customHeight="1" x14ac:dyDescent="0.25">
      <c r="A13" s="169"/>
      <c r="B13" s="270" t="s">
        <v>291</v>
      </c>
      <c r="C13" s="271"/>
      <c r="D13" s="272" t="s">
        <v>79</v>
      </c>
      <c r="E13" s="272"/>
      <c r="F13" s="273"/>
      <c r="G13" s="170"/>
      <c r="K13" s="3"/>
    </row>
    <row r="14" spans="1:11" ht="17.25" customHeight="1" x14ac:dyDescent="0.25">
      <c r="A14" s="169"/>
      <c r="B14" s="274" t="s">
        <v>98</v>
      </c>
      <c r="C14" s="275"/>
      <c r="D14" s="272" t="s">
        <v>79</v>
      </c>
      <c r="E14" s="272"/>
      <c r="F14" s="273"/>
      <c r="G14" s="170"/>
      <c r="K14" s="3"/>
    </row>
    <row r="15" spans="1:11" ht="33.950000000000003" customHeight="1" x14ac:dyDescent="0.25">
      <c r="A15" s="169"/>
      <c r="B15" s="274" t="s">
        <v>277</v>
      </c>
      <c r="C15" s="275"/>
      <c r="D15" s="272" t="s">
        <v>79</v>
      </c>
      <c r="E15" s="272"/>
      <c r="F15" s="273"/>
      <c r="G15" s="170"/>
      <c r="K15" s="3"/>
    </row>
    <row r="16" spans="1:11" ht="17.25" customHeight="1" x14ac:dyDescent="0.25">
      <c r="A16" s="169"/>
      <c r="B16" s="274" t="s">
        <v>99</v>
      </c>
      <c r="C16" s="275"/>
      <c r="D16" s="272" t="s">
        <v>212</v>
      </c>
      <c r="E16" s="272"/>
      <c r="F16" s="273"/>
      <c r="G16" s="170"/>
      <c r="K16" s="3"/>
    </row>
    <row r="17" spans="1:11" ht="33" customHeight="1" thickBot="1" x14ac:dyDescent="0.3">
      <c r="A17" s="169"/>
      <c r="B17" s="262" t="s">
        <v>144</v>
      </c>
      <c r="C17" s="263"/>
      <c r="D17" s="264" t="s">
        <v>79</v>
      </c>
      <c r="E17" s="264"/>
      <c r="F17" s="265"/>
      <c r="G17" s="170"/>
      <c r="K17" s="3"/>
    </row>
    <row r="18" spans="1:11" ht="20.25" customHeight="1" thickBot="1" x14ac:dyDescent="0.3">
      <c r="A18" s="169"/>
      <c r="B18" s="159"/>
      <c r="C18" s="159"/>
      <c r="D18" s="161"/>
      <c r="E18" s="161"/>
      <c r="F18" s="159"/>
      <c r="G18" s="170"/>
      <c r="K18" s="3"/>
    </row>
    <row r="19" spans="1:11" ht="20.25" customHeight="1" thickBot="1" x14ac:dyDescent="0.3">
      <c r="A19" s="171" t="s">
        <v>94</v>
      </c>
      <c r="B19" s="266" t="s">
        <v>112</v>
      </c>
      <c r="C19" s="267"/>
      <c r="D19" s="268" t="b">
        <f>IF(AND(D12="Ano",D13="Ano"),"kritéria C,D",IF(AND(D12="Ano",D14="Ano",D15="Ano"),"kritéria B,C,D",IF(AND(D12="Ano",D14="Ne",D15="Ano"),"kritéria A,C,D",IF(AND(D12="Ne",D14="Ne",D15="Ano"),"kritéria A,C,D,E",IF(AND(D12="Ne",D14="Ano",D15="Ano"),"kritéria B,C,D,E",IF(AND(D12="Ne",D14="Ne",D15="Ne"),"kritéria C,D,E",IF(AND(D12="Ano",D14="Ne",D15="Ne"),"kritéria C,D",IF(AND(D12="Ano",D14="Ano",D15="Ne"),"kritéria C,D",IF(AND(D12="Ne",D14="Ano",D15="Ne"),"kritéria C,D,E")))))))))</f>
        <v>0</v>
      </c>
      <c r="E19" s="269"/>
      <c r="F19" s="276" t="s">
        <v>309</v>
      </c>
      <c r="G19" s="277"/>
      <c r="K19" s="3"/>
    </row>
    <row r="20" spans="1:11" ht="8.25" customHeight="1" thickBot="1" x14ac:dyDescent="0.3">
      <c r="A20" s="169"/>
      <c r="B20" s="159"/>
      <c r="C20" s="159"/>
      <c r="D20" s="161"/>
      <c r="E20" s="161"/>
      <c r="F20" s="159"/>
      <c r="G20" s="170"/>
      <c r="K20" s="3"/>
    </row>
    <row r="21" spans="1:11" ht="20.25" customHeight="1" x14ac:dyDescent="0.25">
      <c r="A21" s="169"/>
      <c r="B21" s="258" t="s">
        <v>141</v>
      </c>
      <c r="C21" s="297" t="s">
        <v>69</v>
      </c>
      <c r="D21" s="293" t="s">
        <v>72</v>
      </c>
      <c r="E21" s="29" t="str">
        <f>IF(OR(D19="kritéria A,C,D,E",D19="kritéria A,C,D"),"RELEVANTNÍ","NERELEVANTNÍ")</f>
        <v>NERELEVANTNÍ</v>
      </c>
      <c r="F21" s="159"/>
      <c r="G21" s="170"/>
      <c r="K21" s="3"/>
    </row>
    <row r="22" spans="1:11" s="6" customFormat="1" ht="20.25" customHeight="1" x14ac:dyDescent="0.25">
      <c r="A22" s="169"/>
      <c r="B22" s="274"/>
      <c r="C22" s="298"/>
      <c r="D22" s="294"/>
      <c r="E22" s="30" t="str">
        <f>IF($D$10&gt;1,$D$10,"")</f>
        <v/>
      </c>
      <c r="F22" s="163"/>
      <c r="G22" s="188"/>
    </row>
    <row r="23" spans="1:11" s="6" customFormat="1" ht="17.25" customHeight="1" x14ac:dyDescent="0.25">
      <c r="A23" s="169"/>
      <c r="B23" s="31" t="s">
        <v>19</v>
      </c>
      <c r="C23" s="12" t="s">
        <v>70</v>
      </c>
      <c r="D23" s="13" t="s">
        <v>9</v>
      </c>
      <c r="E23" s="32"/>
      <c r="F23" s="163"/>
      <c r="G23" s="188"/>
    </row>
    <row r="24" spans="1:11" ht="17.25" customHeight="1" x14ac:dyDescent="0.25">
      <c r="A24" s="169"/>
      <c r="B24" s="31" t="s">
        <v>34</v>
      </c>
      <c r="C24" s="12" t="s">
        <v>70</v>
      </c>
      <c r="D24" s="13" t="s">
        <v>11</v>
      </c>
      <c r="E24" s="32"/>
      <c r="F24" s="159"/>
      <c r="G24" s="170"/>
      <c r="K24" s="3"/>
    </row>
    <row r="25" spans="1:11" ht="17.25" customHeight="1" x14ac:dyDescent="0.25">
      <c r="A25" s="169"/>
      <c r="B25" s="31" t="s">
        <v>80</v>
      </c>
      <c r="C25" s="12" t="s">
        <v>70</v>
      </c>
      <c r="D25" s="13" t="s">
        <v>13</v>
      </c>
      <c r="E25" s="32"/>
      <c r="F25" s="159"/>
      <c r="G25" s="170"/>
      <c r="K25" s="3"/>
    </row>
    <row r="26" spans="1:11" ht="17.25" customHeight="1" thickBot="1" x14ac:dyDescent="0.3">
      <c r="A26" s="169"/>
      <c r="B26" s="301" t="s">
        <v>18</v>
      </c>
      <c r="C26" s="302"/>
      <c r="D26" s="303"/>
      <c r="E26" s="33" t="str">
        <f>IF(E23&lt;((E24+E25)/2),"Ano","Ne")</f>
        <v>Ne</v>
      </c>
      <c r="F26" s="159"/>
      <c r="G26" s="170"/>
      <c r="K26" s="3"/>
    </row>
    <row r="27" spans="1:11" ht="9.9499999999999993" customHeight="1" thickBot="1" x14ac:dyDescent="0.3">
      <c r="A27" s="169"/>
      <c r="B27" s="159"/>
      <c r="C27" s="159"/>
      <c r="D27" s="166"/>
      <c r="E27" s="166"/>
      <c r="F27" s="159"/>
      <c r="G27" s="170"/>
      <c r="K27" s="3"/>
    </row>
    <row r="28" spans="1:11" s="5" customFormat="1" ht="20.25" customHeight="1" x14ac:dyDescent="0.25">
      <c r="A28" s="169"/>
      <c r="B28" s="295" t="s">
        <v>68</v>
      </c>
      <c r="C28" s="293" t="s">
        <v>69</v>
      </c>
      <c r="D28" s="293" t="s">
        <v>72</v>
      </c>
      <c r="E28" s="29" t="str">
        <f>IF(OR(D19="kritéria B,C,D,E",D19="kritéria B,C,D"),"RELEVANTNÍ","NERELEVANTNÍ")</f>
        <v>NERELEVANTNÍ</v>
      </c>
      <c r="F28" s="159"/>
      <c r="G28" s="170"/>
      <c r="K28" s="3"/>
    </row>
    <row r="29" spans="1:11" s="5" customFormat="1" ht="20.25" customHeight="1" x14ac:dyDescent="0.25">
      <c r="A29" s="169"/>
      <c r="B29" s="296"/>
      <c r="C29" s="294"/>
      <c r="D29" s="294"/>
      <c r="E29" s="30" t="str">
        <f>IF($D$10&gt;1,$D$10,"")</f>
        <v/>
      </c>
      <c r="F29" s="159"/>
      <c r="G29" s="170"/>
      <c r="K29" s="3"/>
    </row>
    <row r="30" spans="1:11" s="5" customFormat="1" ht="17.25" customHeight="1" x14ac:dyDescent="0.25">
      <c r="A30" s="169"/>
      <c r="B30" s="31" t="s">
        <v>19</v>
      </c>
      <c r="C30" s="12" t="s">
        <v>70</v>
      </c>
      <c r="D30" s="13" t="s">
        <v>9</v>
      </c>
      <c r="E30" s="32"/>
      <c r="F30" s="159"/>
      <c r="G30" s="170"/>
      <c r="K30" s="3"/>
    </row>
    <row r="31" spans="1:11" s="5" customFormat="1" ht="17.25" customHeight="1" x14ac:dyDescent="0.25">
      <c r="A31" s="169"/>
      <c r="B31" s="31" t="s">
        <v>14</v>
      </c>
      <c r="C31" s="12" t="s">
        <v>70</v>
      </c>
      <c r="D31" s="13" t="s">
        <v>15</v>
      </c>
      <c r="E31" s="32"/>
      <c r="F31" s="159"/>
      <c r="G31" s="170"/>
      <c r="K31" s="3"/>
    </row>
    <row r="32" spans="1:11" s="5" customFormat="1" ht="17.25" customHeight="1" x14ac:dyDescent="0.25">
      <c r="A32" s="169"/>
      <c r="B32" s="31" t="s">
        <v>16</v>
      </c>
      <c r="C32" s="12" t="s">
        <v>70</v>
      </c>
      <c r="D32" s="13" t="s">
        <v>17</v>
      </c>
      <c r="E32" s="32"/>
      <c r="F32" s="159"/>
      <c r="G32" s="170"/>
      <c r="K32" s="3"/>
    </row>
    <row r="33" spans="1:11" s="5" customFormat="1" ht="17.25" customHeight="1" thickBot="1" x14ac:dyDescent="0.3">
      <c r="A33" s="169"/>
      <c r="B33" s="299" t="s">
        <v>21</v>
      </c>
      <c r="C33" s="300"/>
      <c r="D33" s="300"/>
      <c r="E33" s="33" t="str">
        <f>IF(AND((E31+E32)&gt;0,E30&gt;0),"Ne",(IF((ABS(E31+E32))&gt;((E30-(ABS(E31+E32)))/2),"Ano","Ne")))</f>
        <v>Ne</v>
      </c>
      <c r="F33" s="159"/>
      <c r="G33" s="170"/>
      <c r="K33" s="3"/>
    </row>
    <row r="34" spans="1:11" s="5" customFormat="1" ht="9.9499999999999993" customHeight="1" thickBot="1" x14ac:dyDescent="0.3">
      <c r="A34" s="169"/>
      <c r="B34" s="159"/>
      <c r="C34" s="159"/>
      <c r="D34" s="161"/>
      <c r="E34" s="161"/>
      <c r="F34" s="159"/>
      <c r="G34" s="170"/>
      <c r="K34" s="3"/>
    </row>
    <row r="35" spans="1:11" s="5" customFormat="1" ht="20.25" customHeight="1" x14ac:dyDescent="0.25">
      <c r="A35" s="169"/>
      <c r="B35" s="72" t="s">
        <v>133</v>
      </c>
      <c r="C35" s="257" t="s">
        <v>69</v>
      </c>
      <c r="D35" s="257"/>
      <c r="E35" s="29" t="s">
        <v>52</v>
      </c>
      <c r="F35" s="159"/>
      <c r="G35" s="170"/>
      <c r="K35" s="3"/>
    </row>
    <row r="36" spans="1:11" s="5" customFormat="1" ht="17.25" customHeight="1" x14ac:dyDescent="0.25">
      <c r="A36" s="169"/>
      <c r="B36" s="158" t="s">
        <v>22</v>
      </c>
      <c r="C36" s="252" t="s">
        <v>71</v>
      </c>
      <c r="D36" s="252"/>
      <c r="E36" s="40" t="s">
        <v>79</v>
      </c>
      <c r="F36" s="159"/>
      <c r="G36" s="170"/>
      <c r="K36" s="3"/>
    </row>
    <row r="37" spans="1:11" s="5" customFormat="1" ht="17.25" customHeight="1" x14ac:dyDescent="0.25">
      <c r="A37" s="169"/>
      <c r="B37" s="158" t="s">
        <v>209</v>
      </c>
      <c r="C37" s="252" t="s">
        <v>77</v>
      </c>
      <c r="D37" s="252"/>
      <c r="E37" s="40" t="s">
        <v>79</v>
      </c>
      <c r="F37" s="159"/>
      <c r="G37" s="170"/>
      <c r="K37" s="3"/>
    </row>
    <row r="38" spans="1:11" s="5" customFormat="1" ht="17.25" customHeight="1" thickBot="1" x14ac:dyDescent="0.3">
      <c r="A38" s="169"/>
      <c r="B38" s="243" t="s">
        <v>23</v>
      </c>
      <c r="C38" s="244"/>
      <c r="D38" s="244"/>
      <c r="E38" s="33" t="str">
        <f>IF(OR(E36="Ano",E37="Ano"),"Ano","Ne")</f>
        <v>Ne</v>
      </c>
      <c r="F38" s="159"/>
      <c r="G38" s="170"/>
      <c r="K38" s="3"/>
    </row>
    <row r="39" spans="1:11" s="5" customFormat="1" ht="9.9499999999999993" customHeight="1" thickBot="1" x14ac:dyDescent="0.3">
      <c r="A39" s="169"/>
      <c r="B39" s="164"/>
      <c r="C39" s="164"/>
      <c r="D39" s="165"/>
      <c r="E39" s="161"/>
      <c r="F39" s="159"/>
      <c r="G39" s="170"/>
      <c r="K39" s="3"/>
    </row>
    <row r="40" spans="1:11" s="5" customFormat="1" ht="20.25" customHeight="1" x14ac:dyDescent="0.25">
      <c r="A40" s="169"/>
      <c r="B40" s="72" t="s">
        <v>134</v>
      </c>
      <c r="C40" s="257" t="s">
        <v>69</v>
      </c>
      <c r="D40" s="257"/>
      <c r="E40" s="29" t="s">
        <v>52</v>
      </c>
      <c r="F40" s="159"/>
      <c r="G40" s="170"/>
      <c r="K40" s="3"/>
    </row>
    <row r="41" spans="1:11" s="5" customFormat="1" ht="32.25" customHeight="1" x14ac:dyDescent="0.25">
      <c r="A41" s="169"/>
      <c r="B41" s="158" t="s">
        <v>210</v>
      </c>
      <c r="C41" s="252" t="s">
        <v>77</v>
      </c>
      <c r="D41" s="252"/>
      <c r="E41" s="40" t="s">
        <v>79</v>
      </c>
      <c r="F41" s="159"/>
      <c r="G41" s="170"/>
      <c r="K41" s="3"/>
    </row>
    <row r="42" spans="1:11" s="5" customFormat="1" ht="32.25" customHeight="1" x14ac:dyDescent="0.25">
      <c r="A42" s="169"/>
      <c r="B42" s="158" t="s">
        <v>211</v>
      </c>
      <c r="C42" s="252" t="s">
        <v>77</v>
      </c>
      <c r="D42" s="252"/>
      <c r="E42" s="40" t="s">
        <v>79</v>
      </c>
      <c r="F42" s="159"/>
      <c r="G42" s="170"/>
      <c r="K42" s="3"/>
    </row>
    <row r="43" spans="1:11" s="5" customFormat="1" ht="17.25" customHeight="1" thickBot="1" x14ac:dyDescent="0.3">
      <c r="A43" s="169"/>
      <c r="B43" s="243" t="s">
        <v>24</v>
      </c>
      <c r="C43" s="244"/>
      <c r="D43" s="244"/>
      <c r="E43" s="33" t="str">
        <f>IF(OR(E41="Ano",E42="Ano"),"Ano","Ne")</f>
        <v>Ne</v>
      </c>
      <c r="F43" s="159"/>
      <c r="G43" s="170"/>
      <c r="K43" s="3"/>
    </row>
    <row r="44" spans="1:11" s="5" customFormat="1" ht="9.9499999999999993" customHeight="1" thickBot="1" x14ac:dyDescent="0.3">
      <c r="A44" s="169"/>
      <c r="B44" s="164"/>
      <c r="C44" s="164"/>
      <c r="D44" s="165"/>
      <c r="E44" s="161"/>
      <c r="F44" s="159"/>
      <c r="G44" s="170"/>
      <c r="K44" s="3"/>
    </row>
    <row r="45" spans="1:11" s="5" customFormat="1" ht="20.25" customHeight="1" thickBot="1" x14ac:dyDescent="0.3">
      <c r="A45" s="169"/>
      <c r="B45" s="245" t="s">
        <v>135</v>
      </c>
      <c r="C45" s="246"/>
      <c r="D45" s="247"/>
      <c r="E45" s="43" t="str">
        <f>IF(OR(D19="kritéria A,C,D,E",D19="kritéria B,C,D,E",D19="kritéria C,D,E"),"RELEVANTNÍ","NERELEVANTNÍ")</f>
        <v>NERELEVANTNÍ</v>
      </c>
      <c r="F45" s="160"/>
      <c r="G45" s="175"/>
      <c r="K45" s="3"/>
    </row>
    <row r="46" spans="1:11" s="5" customFormat="1" ht="5.25" customHeight="1" thickBot="1" x14ac:dyDescent="0.3">
      <c r="A46" s="169"/>
      <c r="B46" s="164"/>
      <c r="C46" s="164"/>
      <c r="D46" s="165"/>
      <c r="E46" s="166"/>
      <c r="F46" s="166"/>
      <c r="G46" s="175"/>
      <c r="K46" s="3"/>
    </row>
    <row r="47" spans="1:11" s="5" customFormat="1" ht="20.25" customHeight="1" x14ac:dyDescent="0.25">
      <c r="A47" s="169"/>
      <c r="B47" s="74" t="s">
        <v>136</v>
      </c>
      <c r="C47" s="157" t="s">
        <v>69</v>
      </c>
      <c r="D47" s="157" t="s">
        <v>126</v>
      </c>
      <c r="E47" s="35" t="str">
        <f>IF($D$10&gt;1,$D$10,"")</f>
        <v/>
      </c>
      <c r="F47" s="36" t="str">
        <f>IF($D$10&gt;1,$D$10-1,"")</f>
        <v/>
      </c>
      <c r="G47" s="175"/>
      <c r="K47" s="3"/>
    </row>
    <row r="48" spans="1:11" s="5" customFormat="1" ht="17.25" customHeight="1" x14ac:dyDescent="0.25">
      <c r="A48" s="169"/>
      <c r="B48" s="69" t="s">
        <v>19</v>
      </c>
      <c r="C48" s="70" t="s">
        <v>70</v>
      </c>
      <c r="D48" s="71" t="s">
        <v>9</v>
      </c>
      <c r="E48" s="19"/>
      <c r="F48" s="32"/>
      <c r="G48" s="175"/>
      <c r="H48" s="1"/>
      <c r="K48" s="3"/>
    </row>
    <row r="49" spans="1:11" s="5" customFormat="1" ht="17.25" customHeight="1" x14ac:dyDescent="0.25">
      <c r="A49" s="169"/>
      <c r="B49" s="69" t="s">
        <v>129</v>
      </c>
      <c r="C49" s="70" t="s">
        <v>70</v>
      </c>
      <c r="D49" s="71" t="s">
        <v>25</v>
      </c>
      <c r="E49" s="19"/>
      <c r="F49" s="32"/>
      <c r="G49" s="175"/>
      <c r="H49" s="1"/>
      <c r="K49" s="3"/>
    </row>
    <row r="50" spans="1:11" s="5" customFormat="1" ht="17.25" customHeight="1" x14ac:dyDescent="0.25">
      <c r="A50" s="169"/>
      <c r="B50" s="248" t="s">
        <v>110</v>
      </c>
      <c r="C50" s="249"/>
      <c r="D50" s="249"/>
      <c r="E50" s="16" t="str">
        <f>IF((E48)=0,"NR",(E49/E48))</f>
        <v>NR</v>
      </c>
      <c r="F50" s="37" t="str">
        <f>IF((F48)=0,"NR",(F49/F48))</f>
        <v>NR</v>
      </c>
      <c r="G50" s="175"/>
      <c r="H50" s="17"/>
      <c r="K50" s="3"/>
    </row>
    <row r="51" spans="1:11" s="5" customFormat="1" ht="17.25" customHeight="1" thickBot="1" x14ac:dyDescent="0.3">
      <c r="A51" s="169"/>
      <c r="B51" s="243" t="s">
        <v>26</v>
      </c>
      <c r="C51" s="244"/>
      <c r="D51" s="244"/>
      <c r="E51" s="38" t="str">
        <f>IF((E48)="0","Ano",IF((E50)&lt;0,"Chyba",IF(E50&gt;7.5,"Ano","Ne")))</f>
        <v>Ano</v>
      </c>
      <c r="F51" s="39" t="str">
        <f>IF((F48)="0","Ano",IF((F50)&lt;0,"Chyba",IF(F50&gt;7.5,"Ano","Ne")))</f>
        <v>Ano</v>
      </c>
      <c r="G51" s="175"/>
      <c r="K51" s="3"/>
    </row>
    <row r="52" spans="1:11" s="5" customFormat="1" ht="5.25" customHeight="1" thickBot="1" x14ac:dyDescent="0.3">
      <c r="A52" s="169"/>
      <c r="B52" s="164"/>
      <c r="C52" s="164"/>
      <c r="D52" s="165"/>
      <c r="E52" s="166"/>
      <c r="F52" s="166"/>
      <c r="G52" s="175"/>
      <c r="K52" s="3"/>
    </row>
    <row r="53" spans="1:11" s="5" customFormat="1" ht="20.25" customHeight="1" x14ac:dyDescent="0.25">
      <c r="A53" s="169"/>
      <c r="B53" s="74" t="s">
        <v>137</v>
      </c>
      <c r="C53" s="157" t="s">
        <v>69</v>
      </c>
      <c r="D53" s="157" t="s">
        <v>126</v>
      </c>
      <c r="E53" s="35" t="str">
        <f>IF($D$10&gt;1,$D$10,"")</f>
        <v/>
      </c>
      <c r="F53" s="36" t="str">
        <f>IF($D$10&gt;1,$D$10-1,"")</f>
        <v/>
      </c>
      <c r="G53" s="175"/>
    </row>
    <row r="54" spans="1:11" s="5" customFormat="1" ht="17.25" customHeight="1" x14ac:dyDescent="0.25">
      <c r="A54" s="169"/>
      <c r="B54" s="69" t="s">
        <v>27</v>
      </c>
      <c r="C54" s="70" t="s">
        <v>56</v>
      </c>
      <c r="D54" s="71" t="s">
        <v>130</v>
      </c>
      <c r="E54" s="19"/>
      <c r="F54" s="32"/>
      <c r="G54" s="175"/>
      <c r="H54" s="1"/>
    </row>
    <row r="55" spans="1:11" s="5" customFormat="1" ht="17.25" customHeight="1" x14ac:dyDescent="0.25">
      <c r="A55" s="169"/>
      <c r="B55" s="69" t="s">
        <v>29</v>
      </c>
      <c r="C55" s="70" t="s">
        <v>56</v>
      </c>
      <c r="D55" s="71" t="s">
        <v>30</v>
      </c>
      <c r="E55" s="19"/>
      <c r="F55" s="32"/>
      <c r="G55" s="175"/>
      <c r="H55" s="1"/>
    </row>
    <row r="56" spans="1:11" s="5" customFormat="1" ht="17.25" customHeight="1" x14ac:dyDescent="0.25">
      <c r="A56" s="169"/>
      <c r="B56" s="69" t="s">
        <v>31</v>
      </c>
      <c r="C56" s="70" t="s">
        <v>56</v>
      </c>
      <c r="D56" s="71" t="s">
        <v>32</v>
      </c>
      <c r="E56" s="19"/>
      <c r="F56" s="32"/>
      <c r="G56" s="175"/>
      <c r="H56" s="1"/>
    </row>
    <row r="57" spans="1:11" s="5" customFormat="1" ht="17.25" customHeight="1" x14ac:dyDescent="0.25">
      <c r="A57" s="169"/>
      <c r="B57" s="248" t="s">
        <v>111</v>
      </c>
      <c r="C57" s="249"/>
      <c r="D57" s="249"/>
      <c r="E57" s="16" t="str">
        <f>IF(E55=0,"NR",(E54+E55+E56)/E55)</f>
        <v>NR</v>
      </c>
      <c r="F57" s="37" t="str">
        <f>IF(F55=0,"NR",(F54+F55+F56)/F55)</f>
        <v>NR</v>
      </c>
      <c r="G57" s="175"/>
    </row>
    <row r="58" spans="1:11" s="5" customFormat="1" ht="17.25" customHeight="1" thickBot="1" x14ac:dyDescent="0.3">
      <c r="A58" s="169"/>
      <c r="B58" s="243" t="s">
        <v>138</v>
      </c>
      <c r="C58" s="244"/>
      <c r="D58" s="244"/>
      <c r="E58" s="38" t="str">
        <f>IF((E57)="NR","NR",IF((E57)&lt;1,"Ano","Ne"))</f>
        <v>NR</v>
      </c>
      <c r="F58" s="39" t="str">
        <f>IF((F57)="NR","NR",IF((F57)&lt;1,"Ano","Ne"))</f>
        <v>NR</v>
      </c>
      <c r="G58" s="175"/>
    </row>
    <row r="59" spans="1:11" ht="5.25" customHeight="1" thickBot="1" x14ac:dyDescent="0.3">
      <c r="A59" s="169"/>
      <c r="B59" s="164"/>
      <c r="C59" s="164"/>
      <c r="D59" s="165"/>
      <c r="E59" s="161"/>
      <c r="F59" s="159"/>
      <c r="G59" s="170"/>
    </row>
    <row r="60" spans="1:11" s="5" customFormat="1" ht="20.25" customHeight="1" thickBot="1" x14ac:dyDescent="0.3">
      <c r="A60" s="169"/>
      <c r="B60" s="237" t="s">
        <v>33</v>
      </c>
      <c r="C60" s="238"/>
      <c r="D60" s="239"/>
      <c r="E60" s="34" t="str">
        <f>IF(AND(E51="ANO",F51="Ano",E58="Ano",F58="Ano"),"Ano","Ne")</f>
        <v>Ne</v>
      </c>
      <c r="F60" s="159"/>
      <c r="G60" s="173"/>
    </row>
    <row r="61" spans="1:11" s="5" customFormat="1" ht="15" customHeight="1" thickBot="1" x14ac:dyDescent="0.3">
      <c r="A61" s="169"/>
      <c r="B61" s="164"/>
      <c r="C61" s="164"/>
      <c r="D61" s="165"/>
      <c r="E61" s="161"/>
      <c r="F61" s="159"/>
      <c r="G61" s="170"/>
    </row>
    <row r="62" spans="1:11" s="5" customFormat="1" ht="32.25" customHeight="1" x14ac:dyDescent="0.25">
      <c r="A62" s="176"/>
      <c r="B62" s="240" t="s">
        <v>139</v>
      </c>
      <c r="C62" s="241"/>
      <c r="D62" s="242"/>
      <c r="E62" s="177" t="str">
        <f>IF(OR(E26="ANO",E33="Ano",E38="Ano",E43="Ano",E60="Ano"),"Ano","Ne")</f>
        <v>Ne</v>
      </c>
      <c r="F62" s="178"/>
      <c r="G62" s="179"/>
    </row>
    <row r="63" spans="1:11" s="5" customFormat="1" ht="18" customHeight="1" x14ac:dyDescent="0.25">
      <c r="A63" s="1"/>
      <c r="B63" s="2"/>
      <c r="C63" s="2"/>
      <c r="D63" s="3"/>
      <c r="E63" s="3"/>
      <c r="F63" s="2"/>
      <c r="G63" s="4"/>
    </row>
    <row r="64" spans="1:11" s="5" customFormat="1" ht="6" customHeight="1" x14ac:dyDescent="0.25">
      <c r="A64" s="1"/>
      <c r="B64" s="2"/>
      <c r="C64" s="2"/>
      <c r="D64" s="3"/>
      <c r="E64" s="3"/>
      <c r="F64" s="2"/>
      <c r="G64" s="4"/>
    </row>
    <row r="66" spans="1:7" s="5" customFormat="1" ht="21" customHeight="1" x14ac:dyDescent="0.25">
      <c r="A66" s="1"/>
      <c r="B66" s="2"/>
      <c r="C66" s="2"/>
      <c r="D66" s="3"/>
      <c r="E66" s="3"/>
      <c r="F66" s="2"/>
      <c r="G66" s="4"/>
    </row>
    <row r="67" spans="1:7" s="5" customFormat="1" ht="32.25" customHeight="1" x14ac:dyDescent="0.25">
      <c r="A67" s="1"/>
      <c r="B67" s="2"/>
      <c r="C67" s="2"/>
      <c r="D67" s="3"/>
      <c r="E67" s="3"/>
      <c r="F67" s="2"/>
      <c r="G67" s="4"/>
    </row>
  </sheetData>
  <mergeCells count="48">
    <mergeCell ref="B60:D60"/>
    <mergeCell ref="B62:D62"/>
    <mergeCell ref="B14:C14"/>
    <mergeCell ref="B16:C16"/>
    <mergeCell ref="B19:C19"/>
    <mergeCell ref="C37:D37"/>
    <mergeCell ref="B33:D33"/>
    <mergeCell ref="B26:D26"/>
    <mergeCell ref="B17:C17"/>
    <mergeCell ref="D17:F17"/>
    <mergeCell ref="B51:D51"/>
    <mergeCell ref="B57:D57"/>
    <mergeCell ref="B58:D58"/>
    <mergeCell ref="D14:F14"/>
    <mergeCell ref="D16:F16"/>
    <mergeCell ref="C35:D35"/>
    <mergeCell ref="B6:C6"/>
    <mergeCell ref="B7:C7"/>
    <mergeCell ref="B8:C8"/>
    <mergeCell ref="B9:C9"/>
    <mergeCell ref="B12:C12"/>
    <mergeCell ref="B10:C10"/>
    <mergeCell ref="D6:F6"/>
    <mergeCell ref="D7:F7"/>
    <mergeCell ref="D8:F8"/>
    <mergeCell ref="D9:F9"/>
    <mergeCell ref="D10:F10"/>
    <mergeCell ref="C36:D36"/>
    <mergeCell ref="B50:D50"/>
    <mergeCell ref="B38:D38"/>
    <mergeCell ref="C41:D41"/>
    <mergeCell ref="C42:D42"/>
    <mergeCell ref="C40:D40"/>
    <mergeCell ref="B43:D43"/>
    <mergeCell ref="B45:D45"/>
    <mergeCell ref="D21:D22"/>
    <mergeCell ref="B28:B29"/>
    <mergeCell ref="C28:C29"/>
    <mergeCell ref="D28:D29"/>
    <mergeCell ref="D12:F12"/>
    <mergeCell ref="B13:C13"/>
    <mergeCell ref="D13:F13"/>
    <mergeCell ref="D19:E19"/>
    <mergeCell ref="B21:B22"/>
    <mergeCell ref="C21:C22"/>
    <mergeCell ref="B15:C15"/>
    <mergeCell ref="D15:F15"/>
    <mergeCell ref="F19:G19"/>
  </mergeCells>
  <conditionalFormatting sqref="E33 E38 E43 E60 E62">
    <cfRule type="containsText" dxfId="336" priority="80" operator="containsText" text="Ne">
      <formula>NOT(ISERROR(SEARCH("Ne",E33)))</formula>
    </cfRule>
    <cfRule type="containsText" dxfId="335" priority="81" operator="containsText" text="Ano">
      <formula>NOT(ISERROR(SEARCH("Ano",E33)))</formula>
    </cfRule>
  </conditionalFormatting>
  <conditionalFormatting sqref="E26">
    <cfRule type="containsText" dxfId="334" priority="78" operator="containsText" text="Ne">
      <formula>NOT(ISERROR(SEARCH("Ne",E26)))</formula>
    </cfRule>
    <cfRule type="containsText" dxfId="333" priority="79" operator="containsText" text="Ano">
      <formula>NOT(ISERROR(SEARCH("Ano",E26)))</formula>
    </cfRule>
  </conditionalFormatting>
  <conditionalFormatting sqref="A36:A39 A24:A34 A2:A5 A41:A45 A20 A47:A1048576">
    <cfRule type="beginsWith" dxfId="332" priority="74" operator="beginsWith" text="RE">
      <formula>LEFT(A2,LEN("RE"))="RE"</formula>
    </cfRule>
    <cfRule type="containsText" dxfId="331" priority="75" operator="containsText" text="&quot;RELEVANTNÍ&quot;">
      <formula>NOT(ISERROR(SEARCH("""RELEVANTNÍ""",A2)))</formula>
    </cfRule>
  </conditionalFormatting>
  <conditionalFormatting sqref="E4:F11 F22:F23 E52:F52 E59:F1048576 E18:F18 E24:F28 E33:F35 E38:F40 F36:F37 E43:F45 F41:F42 F29:F32 E20:F21 E19">
    <cfRule type="beginsWith" dxfId="330" priority="73" operator="beginsWith" text="RE">
      <formula>LEFT(E4,LEN("RE"))="RE"</formula>
    </cfRule>
  </conditionalFormatting>
  <conditionalFormatting sqref="H48:H50">
    <cfRule type="beginsWith" dxfId="329" priority="63" operator="beginsWith" text="RE">
      <formula>LEFT(H48,LEN("RE"))="RE"</formula>
    </cfRule>
  </conditionalFormatting>
  <conditionalFormatting sqref="H54:H56">
    <cfRule type="beginsWith" dxfId="328" priority="61" operator="beginsWith" text="RE">
      <formula>LEFT(H54,LEN("RE"))="RE"</formula>
    </cfRule>
  </conditionalFormatting>
  <conditionalFormatting sqref="A7:A16 A18">
    <cfRule type="beginsWith" dxfId="327" priority="58" operator="beginsWith" text="RE">
      <formula>LEFT(A7,LEN("RE"))="RE"</formula>
    </cfRule>
    <cfRule type="containsText" dxfId="326" priority="59" operator="containsText" text="&quot;RELEVANTNÍ&quot;">
      <formula>NOT(ISERROR(SEARCH("""RELEVANTNÍ""",A7)))</formula>
    </cfRule>
  </conditionalFormatting>
  <conditionalFormatting sqref="A6">
    <cfRule type="beginsWith" dxfId="325" priority="56" operator="beginsWith" text="RE">
      <formula>LEFT(A6,LEN("RE"))="RE"</formula>
    </cfRule>
    <cfRule type="containsText" dxfId="324" priority="57" operator="containsText" text="&quot;RELEVANTNÍ&quot;">
      <formula>NOT(ISERROR(SEARCH("""RELEVANTNÍ""",A6)))</formula>
    </cfRule>
  </conditionalFormatting>
  <conditionalFormatting sqref="A19">
    <cfRule type="beginsWith" dxfId="323" priority="54" operator="beginsWith" text="RE">
      <formula>LEFT(A19,LEN("RE"))="RE"</formula>
    </cfRule>
    <cfRule type="containsText" dxfId="322" priority="55" operator="containsText" text="&quot;RELEVANTNÍ&quot;">
      <formula>NOT(ISERROR(SEARCH("""RELEVANTNÍ""",A19)))</formula>
    </cfRule>
  </conditionalFormatting>
  <conditionalFormatting sqref="E50:F51">
    <cfRule type="beginsWith" dxfId="321" priority="53" operator="beginsWith" text="RE">
      <formula>LEFT(E50,LEN("RE"))="RE"</formula>
    </cfRule>
  </conditionalFormatting>
  <conditionalFormatting sqref="E57:F58">
    <cfRule type="beginsWith" dxfId="320" priority="51" operator="beginsWith" text="RE">
      <formula>LEFT(E57,LEN("RE"))="RE"</formula>
    </cfRule>
  </conditionalFormatting>
  <conditionalFormatting sqref="A17">
    <cfRule type="beginsWith" dxfId="319" priority="48" operator="beginsWith" text="RE">
      <formula>LEFT(A17,LEN("RE"))="RE"</formula>
    </cfRule>
    <cfRule type="containsText" dxfId="318" priority="49" operator="containsText" text="&quot;RELEVANTNÍ&quot;">
      <formula>NOT(ISERROR(SEARCH("""RELEVANTNÍ""",A17)))</formula>
    </cfRule>
  </conditionalFormatting>
  <conditionalFormatting sqref="E23:E25">
    <cfRule type="expression" dxfId="317" priority="47">
      <formula>$E$21="NERELEVANTNÍ"</formula>
    </cfRule>
  </conditionalFormatting>
  <conditionalFormatting sqref="E31:E32">
    <cfRule type="beginsWith" dxfId="316" priority="29" operator="beginsWith" text="RE">
      <formula>LEFT(E31,LEN("RE"))="RE"</formula>
    </cfRule>
  </conditionalFormatting>
  <conditionalFormatting sqref="E30:E32">
    <cfRule type="expression" dxfId="315" priority="28">
      <formula>$E$28="NERELEVANTNÍ"</formula>
    </cfRule>
  </conditionalFormatting>
  <conditionalFormatting sqref="E49">
    <cfRule type="beginsWith" dxfId="314" priority="27" operator="beginsWith" text="RE">
      <formula>LEFT(E49,LEN("RE"))="RE"</formula>
    </cfRule>
  </conditionalFormatting>
  <conditionalFormatting sqref="E48:E49">
    <cfRule type="expression" dxfId="313" priority="26">
      <formula>$E$45="NERELEVANTNÍ"</formula>
    </cfRule>
  </conditionalFormatting>
  <conditionalFormatting sqref="F49">
    <cfRule type="beginsWith" dxfId="312" priority="25" operator="beginsWith" text="RE">
      <formula>LEFT(F49,LEN("RE"))="RE"</formula>
    </cfRule>
  </conditionalFormatting>
  <conditionalFormatting sqref="F48:F49">
    <cfRule type="expression" dxfId="311" priority="24">
      <formula>$E$45="NERELEVANTNÍ"</formula>
    </cfRule>
  </conditionalFormatting>
  <conditionalFormatting sqref="E55:F55">
    <cfRule type="beginsWith" dxfId="310" priority="23" operator="beginsWith" text="RE">
      <formula>LEFT(E55,LEN("RE"))="RE"</formula>
    </cfRule>
  </conditionalFormatting>
  <conditionalFormatting sqref="E54:F56">
    <cfRule type="expression" dxfId="309" priority="22">
      <formula>$E$45="NERELEVANTNÍ"</formula>
    </cfRule>
  </conditionalFormatting>
  <conditionalFormatting sqref="A46">
    <cfRule type="beginsWith" dxfId="308" priority="20" operator="beginsWith" text="RE">
      <formula>LEFT(A46,LEN("RE"))="RE"</formula>
    </cfRule>
    <cfRule type="containsText" dxfId="307" priority="21" operator="containsText" text="&quot;RELEVANTNÍ&quot;">
      <formula>NOT(ISERROR(SEARCH("""RELEVANTNÍ""",A46)))</formula>
    </cfRule>
  </conditionalFormatting>
  <conditionalFormatting sqref="E46:F46">
    <cfRule type="beginsWith" dxfId="306" priority="19" operator="beginsWith" text="RE">
      <formula>LEFT(E46,LEN("RE"))="RE"</formula>
    </cfRule>
  </conditionalFormatting>
  <conditionalFormatting sqref="E12:F12 E16:F16">
    <cfRule type="beginsWith" dxfId="305" priority="16" operator="beginsWith" text="RE">
      <formula>LEFT(E12,LEN("RE"))="RE"</formula>
    </cfRule>
  </conditionalFormatting>
  <conditionalFormatting sqref="E13:F13">
    <cfRule type="beginsWith" dxfId="304" priority="15" operator="beginsWith" text="RE">
      <formula>LEFT(E13,LEN("RE"))="RE"</formula>
    </cfRule>
  </conditionalFormatting>
  <conditionalFormatting sqref="E14:F15">
    <cfRule type="beginsWith" dxfId="303" priority="14" operator="beginsWith" text="RE">
      <formula>LEFT(E14,LEN("RE"))="RE"</formula>
    </cfRule>
  </conditionalFormatting>
  <conditionalFormatting sqref="E17:F17">
    <cfRule type="beginsWith" dxfId="302" priority="13" operator="beginsWith" text="RE">
      <formula>LEFT(E17,LEN("RE"))="RE"</formula>
    </cfRule>
  </conditionalFormatting>
  <conditionalFormatting sqref="E36">
    <cfRule type="beginsWith" dxfId="301" priority="12" operator="beginsWith" text="RE">
      <formula>LEFT(E36,LEN("RE"))="RE"</formula>
    </cfRule>
  </conditionalFormatting>
  <conditionalFormatting sqref="E37">
    <cfRule type="beginsWith" dxfId="300" priority="11" operator="beginsWith" text="RE">
      <formula>LEFT(E37,LEN("RE"))="RE"</formula>
    </cfRule>
  </conditionalFormatting>
  <conditionalFormatting sqref="E41">
    <cfRule type="beginsWith" dxfId="299" priority="10" operator="beginsWith" text="RE">
      <formula>LEFT(E41,LEN("RE"))="RE"</formula>
    </cfRule>
  </conditionalFormatting>
  <conditionalFormatting sqref="E42">
    <cfRule type="beginsWith" dxfId="298" priority="9" operator="beginsWith" text="RE">
      <formula>LEFT(E42,LEN("RE"))="RE"</formula>
    </cfRule>
  </conditionalFormatting>
  <conditionalFormatting sqref="E47:F47">
    <cfRule type="beginsWith" dxfId="297" priority="4" operator="beginsWith" text="RE">
      <formula>LEFT(E47,LEN("RE"))="RE"</formula>
    </cfRule>
  </conditionalFormatting>
  <conditionalFormatting sqref="E22">
    <cfRule type="beginsWith" dxfId="296" priority="6" operator="beginsWith" text="RE">
      <formula>LEFT(E22,LEN("RE"))="RE"</formula>
    </cfRule>
  </conditionalFormatting>
  <conditionalFormatting sqref="E29">
    <cfRule type="beginsWith" dxfId="295" priority="5" operator="beginsWith" text="RE">
      <formula>LEFT(E29,LEN("RE"))="RE"</formula>
    </cfRule>
  </conditionalFormatting>
  <conditionalFormatting sqref="E53:F53">
    <cfRule type="beginsWith" dxfId="294" priority="3" operator="beginsWith" text="RE">
      <formula>LEFT(E53,LEN("RE"))="RE"</formula>
    </cfRule>
  </conditionalFormatting>
  <conditionalFormatting sqref="E15:F15">
    <cfRule type="beginsWith" dxfId="293" priority="2" operator="beginsWith" text="RE">
      <formula>LEFT(E15,LEN("RE"))="RE"</formula>
    </cfRule>
  </conditionalFormatting>
  <conditionalFormatting sqref="F19">
    <cfRule type="beginsWith" dxfId="292" priority="1" operator="beginsWith" text="RE">
      <formula>LEFT(F19,LEN("RE"))="RE"</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D12:F15 D17:F17</xm:sqref>
        </x14:dataValidation>
        <x14:dataValidation type="list" allowBlank="1" showErrorMessage="1" promptTitle="Vyberte" xr:uid="{00000000-0002-0000-0300-000001000000}">
          <x14:formula1>
            <xm:f>'typy žadatelů'!$B$78:$B$80</xm:f>
          </x14:formula1>
          <xm:sqref>E36:E37 E41:E42</xm:sqref>
        </x14:dataValidation>
        <x14:dataValidation type="list" allowBlank="1" showInputMessage="1" showErrorMessage="1" xr:uid="{00000000-0002-0000-0300-000002000000}">
          <x14:formula1>
            <xm:f>'typy žadatelů'!$D$10:$D$26</xm:f>
          </x14:formula1>
          <xm:sqref>D16:F16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5"/>
  <sheetViews>
    <sheetView showGridLines="0" topLeftCell="A2" zoomScaleNormal="100" workbookViewId="0">
      <selection activeCell="K19" sqref="K19"/>
    </sheetView>
  </sheetViews>
  <sheetFormatPr defaultColWidth="11" defaultRowHeight="14.25" x14ac:dyDescent="0.2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1.5" hidden="1" customHeight="1" x14ac:dyDescent="0.25">
      <c r="A1" s="169"/>
      <c r="B1" s="159"/>
      <c r="C1" s="159"/>
      <c r="D1" s="161"/>
      <c r="E1" s="161"/>
      <c r="F1" s="161"/>
      <c r="G1" s="183"/>
    </row>
    <row r="2" spans="1:16373" ht="57" customHeight="1" x14ac:dyDescent="0.25">
      <c r="A2" s="189"/>
      <c r="B2" s="190"/>
      <c r="C2" s="190"/>
      <c r="D2" s="191"/>
      <c r="E2" s="191"/>
      <c r="F2" s="191"/>
      <c r="G2" s="192"/>
    </row>
    <row r="3" spans="1:16373" ht="21" customHeight="1" x14ac:dyDescent="0.25">
      <c r="A3" s="193"/>
      <c r="B3" s="185" t="s">
        <v>0</v>
      </c>
      <c r="C3" s="194"/>
      <c r="D3" s="168"/>
      <c r="E3" s="168"/>
      <c r="F3" s="167"/>
      <c r="G3" s="187"/>
    </row>
    <row r="4" spans="1:16373" ht="5.25" customHeight="1" thickBot="1" x14ac:dyDescent="0.3">
      <c r="A4" s="195"/>
      <c r="B4" s="159"/>
      <c r="C4" s="160"/>
      <c r="D4" s="196"/>
      <c r="E4" s="196"/>
      <c r="F4" s="197"/>
      <c r="G4" s="170"/>
    </row>
    <row r="5" spans="1:16373" ht="17.25" customHeight="1" x14ac:dyDescent="0.25">
      <c r="A5" s="171" t="s">
        <v>93</v>
      </c>
      <c r="B5" s="310" t="s">
        <v>100</v>
      </c>
      <c r="C5" s="311"/>
      <c r="D5" s="319"/>
      <c r="E5" s="320"/>
      <c r="F5" s="321"/>
      <c r="G5" s="172"/>
    </row>
    <row r="6" spans="1:16373" ht="17.25" customHeight="1" x14ac:dyDescent="0.25">
      <c r="A6" s="169"/>
      <c r="B6" s="274" t="s">
        <v>1</v>
      </c>
      <c r="C6" s="275"/>
      <c r="D6" s="272"/>
      <c r="E6" s="272"/>
      <c r="F6" s="273"/>
      <c r="G6" s="173"/>
    </row>
    <row r="7" spans="1:16373" ht="17.25" customHeight="1" x14ac:dyDescent="0.25">
      <c r="A7" s="169"/>
      <c r="B7" s="274" t="s">
        <v>2</v>
      </c>
      <c r="C7" s="275"/>
      <c r="D7" s="322"/>
      <c r="E7" s="272"/>
      <c r="F7" s="273"/>
      <c r="G7" s="173"/>
    </row>
    <row r="8" spans="1:16373" ht="17.25" customHeight="1" x14ac:dyDescent="0.25">
      <c r="A8" s="169"/>
      <c r="B8" s="274" t="s">
        <v>3</v>
      </c>
      <c r="C8" s="275"/>
      <c r="D8" s="278"/>
      <c r="E8" s="278"/>
      <c r="F8" s="279"/>
      <c r="G8" s="174"/>
    </row>
    <row r="9" spans="1:16373" ht="17.25" customHeight="1" thickBot="1" x14ac:dyDescent="0.3">
      <c r="A9" s="169"/>
      <c r="B9" s="312" t="s">
        <v>4</v>
      </c>
      <c r="C9" s="313"/>
      <c r="D9" s="264"/>
      <c r="E9" s="264"/>
      <c r="F9" s="265"/>
      <c r="G9" s="170"/>
    </row>
    <row r="10" spans="1:16373" ht="30" customHeight="1" thickBot="1" x14ac:dyDescent="0.3">
      <c r="A10" s="169"/>
      <c r="B10" s="159"/>
      <c r="C10" s="160"/>
      <c r="D10" s="161"/>
      <c r="E10" s="161"/>
      <c r="F10" s="159"/>
      <c r="G10" s="170"/>
      <c r="H10" s="11"/>
    </row>
    <row r="11" spans="1:16373" ht="17.25" customHeight="1" x14ac:dyDescent="0.25">
      <c r="A11" s="169"/>
      <c r="B11" s="258" t="s">
        <v>109</v>
      </c>
      <c r="C11" s="259"/>
      <c r="D11" s="260" t="s">
        <v>79</v>
      </c>
      <c r="E11" s="260"/>
      <c r="F11" s="261"/>
      <c r="G11" s="170"/>
    </row>
    <row r="12" spans="1:16373" s="5" customFormat="1" ht="33" customHeight="1" x14ac:dyDescent="0.25">
      <c r="A12" s="169"/>
      <c r="B12" s="270" t="s">
        <v>291</v>
      </c>
      <c r="C12" s="271"/>
      <c r="D12" s="272" t="s">
        <v>79</v>
      </c>
      <c r="E12" s="272"/>
      <c r="F12" s="273"/>
      <c r="G12" s="170"/>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17.25" customHeight="1" x14ac:dyDescent="0.25">
      <c r="A13" s="169"/>
      <c r="B13" s="274" t="s">
        <v>98</v>
      </c>
      <c r="C13" s="275"/>
      <c r="D13" s="272" t="s">
        <v>79</v>
      </c>
      <c r="E13" s="272"/>
      <c r="F13" s="273"/>
      <c r="G13" s="170"/>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7.95" customHeight="1" x14ac:dyDescent="0.25">
      <c r="A14" s="169"/>
      <c r="B14" s="274" t="s">
        <v>277</v>
      </c>
      <c r="C14" s="275"/>
      <c r="D14" s="272" t="s">
        <v>79</v>
      </c>
      <c r="E14" s="272"/>
      <c r="F14" s="273"/>
      <c r="G14" s="170"/>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0" customHeight="1" x14ac:dyDescent="0.25">
      <c r="A15" s="169"/>
      <c r="B15" s="274" t="s">
        <v>99</v>
      </c>
      <c r="C15" s="275"/>
      <c r="D15" s="308" t="s">
        <v>212</v>
      </c>
      <c r="E15" s="308"/>
      <c r="F15" s="309"/>
      <c r="G15" s="170"/>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33" customHeight="1" thickBot="1" x14ac:dyDescent="0.3">
      <c r="A16" s="169"/>
      <c r="B16" s="262" t="s">
        <v>144</v>
      </c>
      <c r="C16" s="263"/>
      <c r="D16" s="264" t="s">
        <v>79</v>
      </c>
      <c r="E16" s="264"/>
      <c r="F16" s="265"/>
      <c r="G16" s="170"/>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
      <c r="A17" s="169"/>
      <c r="B17" s="164"/>
      <c r="C17" s="181"/>
      <c r="D17" s="164"/>
      <c r="E17" s="164"/>
      <c r="F17" s="164"/>
      <c r="G17" s="170"/>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
      <c r="A18" s="171" t="s">
        <v>94</v>
      </c>
      <c r="B18" s="266" t="s">
        <v>112</v>
      </c>
      <c r="C18" s="267"/>
      <c r="D18" s="268" t="b">
        <f>IF(AND(D11="Ano",D12="Ano"),"kritéria C,D",IF(AND(D11="Ano",D13="Ano",D14="Ano"),"kritéria B,C,D",IF(AND(D11="Ano",D13="Ne",D14="Ano"),"kritéria A,C,D",IF(AND(D11="Ne",D13="Ne",D14="Ano"),"kritéria A,C,D,E",IF(AND(D11="Ne",D13="Ano",D14="Ano"),"kritéria B,C,D,E",IF(AND(D11="Ne",D13="Ne",D14="Ne"),"kritéria C,D,E",IF(AND(D11="Ano",D13="Ne",D14="Ne"),"kritéria C,D",IF(AND(D11="Ano",D13="Ano",D14="Ne"),"kritéria C,D",IF(AND(D11="Ne",D13="Ano",D14="Ne"),"kritéria C,D,E")))))))))</f>
        <v>0</v>
      </c>
      <c r="E18" s="269"/>
      <c r="F18" s="276" t="s">
        <v>309</v>
      </c>
      <c r="G18" s="277"/>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thickBot="1" x14ac:dyDescent="0.3">
      <c r="A19" s="171"/>
      <c r="B19" s="164"/>
      <c r="C19" s="164"/>
      <c r="D19" s="164"/>
      <c r="E19" s="164"/>
      <c r="F19" s="164"/>
      <c r="G19" s="170"/>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25">
      <c r="A20" s="171"/>
      <c r="B20" s="258" t="s">
        <v>278</v>
      </c>
      <c r="C20" s="297" t="s">
        <v>69</v>
      </c>
      <c r="D20" s="293" t="s">
        <v>72</v>
      </c>
      <c r="E20" s="29" t="str">
        <f>IF(OR(D18="kritéria A,C,D,E",D18="kritéria A,C,D"),"RELEVANTNÍ","NERELEVANTNÍ")</f>
        <v>NERELEVANTNÍ</v>
      </c>
      <c r="F20" s="164"/>
      <c r="G20" s="170"/>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25">
      <c r="A21" s="171"/>
      <c r="B21" s="274"/>
      <c r="C21" s="298"/>
      <c r="D21" s="294"/>
      <c r="E21" s="30" t="str">
        <f>IF($D$9&gt;1,$D$9,"")</f>
        <v/>
      </c>
      <c r="F21" s="164"/>
      <c r="G21" s="17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171"/>
      <c r="B22" s="31" t="s">
        <v>19</v>
      </c>
      <c r="C22" s="12" t="s">
        <v>70</v>
      </c>
      <c r="D22" s="13" t="s">
        <v>9</v>
      </c>
      <c r="E22" s="32"/>
      <c r="F22" s="164"/>
      <c r="G22" s="170"/>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100000000000001" customHeight="1" x14ac:dyDescent="0.25">
      <c r="A23" s="171"/>
      <c r="B23" s="31" t="s">
        <v>34</v>
      </c>
      <c r="C23" s="12" t="s">
        <v>70</v>
      </c>
      <c r="D23" s="13" t="s">
        <v>300</v>
      </c>
      <c r="E23" s="32"/>
      <c r="F23" s="306" t="s">
        <v>301</v>
      </c>
      <c r="G23" s="307"/>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x14ac:dyDescent="0.25">
      <c r="A24" s="171"/>
      <c r="B24" s="31" t="s">
        <v>80</v>
      </c>
      <c r="C24" s="12" t="s">
        <v>70</v>
      </c>
      <c r="D24" s="13" t="s">
        <v>300</v>
      </c>
      <c r="E24" s="32"/>
      <c r="F24" s="306"/>
      <c r="G24" s="307"/>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s="5" customFormat="1" ht="20.25" customHeight="1" thickBot="1" x14ac:dyDescent="0.3">
      <c r="A25" s="171"/>
      <c r="B25" s="301" t="s">
        <v>18</v>
      </c>
      <c r="C25" s="302"/>
      <c r="D25" s="303"/>
      <c r="E25" s="33" t="str">
        <f>IF((E22)&lt;0,"Ano",IF(E22&lt;((E23+E24)/2),"Ano","Ne"))</f>
        <v>Ne</v>
      </c>
      <c r="F25" s="164"/>
      <c r="G25" s="170"/>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row>
    <row r="26" spans="1:16373" ht="8.25" customHeight="1" thickBot="1" x14ac:dyDescent="0.3">
      <c r="A26" s="195"/>
      <c r="B26" s="159"/>
      <c r="C26" s="160"/>
      <c r="D26" s="166"/>
      <c r="E26" s="166"/>
      <c r="F26" s="159"/>
      <c r="G26" s="170"/>
    </row>
    <row r="27" spans="1:16373" s="5" customFormat="1" ht="20.25" customHeight="1" x14ac:dyDescent="0.25">
      <c r="A27" s="195"/>
      <c r="B27" s="253" t="s">
        <v>214</v>
      </c>
      <c r="C27" s="293" t="s">
        <v>69</v>
      </c>
      <c r="D27" s="293" t="s">
        <v>72</v>
      </c>
      <c r="E27" s="29" t="str">
        <f>IF(OR(D18="kritéria B,C,D",D18="kritéria B,C,D,E"),"RELEVANTNÍ","NERELEVANTNÍ")</f>
        <v>NERELEVANTNÍ</v>
      </c>
      <c r="F27" s="159"/>
      <c r="G27" s="172"/>
    </row>
    <row r="28" spans="1:16373" s="5" customFormat="1" ht="20.25" customHeight="1" x14ac:dyDescent="0.25">
      <c r="A28" s="195"/>
      <c r="B28" s="254"/>
      <c r="C28" s="294"/>
      <c r="D28" s="294"/>
      <c r="E28" s="30" t="str">
        <f>IF($D$9&gt;1,$D$9,"")</f>
        <v/>
      </c>
      <c r="F28" s="159"/>
      <c r="G28" s="172"/>
    </row>
    <row r="29" spans="1:16373" s="5" customFormat="1" ht="17.25" customHeight="1" x14ac:dyDescent="0.25">
      <c r="A29" s="195"/>
      <c r="B29" s="31" t="s">
        <v>73</v>
      </c>
      <c r="C29" s="12" t="s">
        <v>70</v>
      </c>
      <c r="D29" s="13" t="s">
        <v>9</v>
      </c>
      <c r="E29" s="42"/>
      <c r="F29" s="159"/>
      <c r="G29" s="172"/>
    </row>
    <row r="30" spans="1:16373" s="5" customFormat="1" ht="17.25" customHeight="1" x14ac:dyDescent="0.25">
      <c r="A30" s="195"/>
      <c r="B30" s="31" t="s">
        <v>20</v>
      </c>
      <c r="C30" s="12" t="s">
        <v>70</v>
      </c>
      <c r="D30" s="13" t="s">
        <v>12</v>
      </c>
      <c r="E30" s="42"/>
      <c r="F30" s="159"/>
      <c r="G30" s="172"/>
    </row>
    <row r="31" spans="1:16373" s="5" customFormat="1" ht="17.25" customHeight="1" thickBot="1" x14ac:dyDescent="0.3">
      <c r="A31" s="195"/>
      <c r="B31" s="299" t="s">
        <v>21</v>
      </c>
      <c r="C31" s="300"/>
      <c r="D31" s="300"/>
      <c r="E31" s="33" t="str">
        <f>IF(AND((E30)&gt;0,E29&gt;0),"Ne",(IF((ABS(E30))&gt;((E29-(ABS(E30)))/2),"Ano","Ne")))</f>
        <v>Ne</v>
      </c>
      <c r="F31" s="159"/>
      <c r="G31" s="172"/>
    </row>
    <row r="32" spans="1:16373" s="5" customFormat="1" ht="9.9499999999999993" customHeight="1" thickBot="1" x14ac:dyDescent="0.3">
      <c r="A32" s="195"/>
      <c r="B32" s="159"/>
      <c r="C32" s="160"/>
      <c r="D32" s="161"/>
      <c r="E32" s="161"/>
      <c r="F32" s="159"/>
      <c r="G32" s="170"/>
    </row>
    <row r="33" spans="1:7" s="5" customFormat="1" ht="20.25" customHeight="1" x14ac:dyDescent="0.25">
      <c r="A33" s="195"/>
      <c r="B33" s="72" t="s">
        <v>133</v>
      </c>
      <c r="C33" s="257" t="s">
        <v>69</v>
      </c>
      <c r="D33" s="257"/>
      <c r="E33" s="29" t="s">
        <v>52</v>
      </c>
      <c r="F33" s="159"/>
      <c r="G33" s="170"/>
    </row>
    <row r="34" spans="1:7" s="5" customFormat="1" ht="17.25" customHeight="1" x14ac:dyDescent="0.25">
      <c r="A34" s="195"/>
      <c r="B34" s="158" t="s">
        <v>302</v>
      </c>
      <c r="C34" s="252" t="s">
        <v>71</v>
      </c>
      <c r="D34" s="252"/>
      <c r="E34" s="40" t="s">
        <v>79</v>
      </c>
      <c r="F34" s="304" t="s">
        <v>304</v>
      </c>
      <c r="G34" s="305"/>
    </row>
    <row r="35" spans="1:7" s="5" customFormat="1" ht="17.25" customHeight="1" x14ac:dyDescent="0.25">
      <c r="A35" s="195"/>
      <c r="B35" s="158" t="s">
        <v>303</v>
      </c>
      <c r="C35" s="252" t="s">
        <v>77</v>
      </c>
      <c r="D35" s="252"/>
      <c r="E35" s="40" t="s">
        <v>79</v>
      </c>
      <c r="F35" s="304"/>
      <c r="G35" s="305"/>
    </row>
    <row r="36" spans="1:7" s="5" customFormat="1" ht="17.25" customHeight="1" thickBot="1" x14ac:dyDescent="0.3">
      <c r="A36" s="195"/>
      <c r="B36" s="243" t="s">
        <v>23</v>
      </c>
      <c r="C36" s="244"/>
      <c r="D36" s="244"/>
      <c r="E36" s="33" t="str">
        <f>IF(OR(E34="Ano",E35="Ano"),"Ano","Ne")</f>
        <v>Ne</v>
      </c>
      <c r="F36" s="159"/>
      <c r="G36" s="170"/>
    </row>
    <row r="37" spans="1:7" s="5" customFormat="1" ht="9.9499999999999993" customHeight="1" thickBot="1" x14ac:dyDescent="0.3">
      <c r="A37" s="195"/>
      <c r="B37" s="164"/>
      <c r="C37" s="181"/>
      <c r="D37" s="165"/>
      <c r="E37" s="161"/>
      <c r="F37" s="159"/>
      <c r="G37" s="170"/>
    </row>
    <row r="38" spans="1:7" s="5" customFormat="1" ht="20.25" customHeight="1" x14ac:dyDescent="0.25">
      <c r="A38" s="195"/>
      <c r="B38" s="72" t="s">
        <v>134</v>
      </c>
      <c r="C38" s="257" t="s">
        <v>69</v>
      </c>
      <c r="D38" s="257"/>
      <c r="E38" s="29" t="s">
        <v>52</v>
      </c>
      <c r="F38" s="159"/>
      <c r="G38" s="170"/>
    </row>
    <row r="39" spans="1:7" s="5" customFormat="1" ht="32.25" customHeight="1" x14ac:dyDescent="0.25">
      <c r="A39" s="195"/>
      <c r="B39" s="158" t="s">
        <v>210</v>
      </c>
      <c r="C39" s="252" t="s">
        <v>77</v>
      </c>
      <c r="D39" s="252"/>
      <c r="E39" s="40" t="s">
        <v>79</v>
      </c>
      <c r="F39" s="159"/>
      <c r="G39" s="170"/>
    </row>
    <row r="40" spans="1:7" s="5" customFormat="1" ht="32.25" customHeight="1" x14ac:dyDescent="0.25">
      <c r="A40" s="195"/>
      <c r="B40" s="158" t="s">
        <v>211</v>
      </c>
      <c r="C40" s="252" t="s">
        <v>77</v>
      </c>
      <c r="D40" s="252"/>
      <c r="E40" s="40" t="s">
        <v>79</v>
      </c>
      <c r="F40" s="159"/>
      <c r="G40" s="170"/>
    </row>
    <row r="41" spans="1:7" s="5" customFormat="1" ht="17.25" customHeight="1" thickBot="1" x14ac:dyDescent="0.3">
      <c r="A41" s="195"/>
      <c r="B41" s="243" t="s">
        <v>24</v>
      </c>
      <c r="C41" s="244"/>
      <c r="D41" s="244"/>
      <c r="E41" s="33" t="str">
        <f>IF(OR(E39="Ano",E40="Ano"),"Ano","Ne")</f>
        <v>Ne</v>
      </c>
      <c r="F41" s="159"/>
      <c r="G41" s="170"/>
    </row>
    <row r="42" spans="1:7" s="5" customFormat="1" ht="9.9499999999999993" customHeight="1" thickBot="1" x14ac:dyDescent="0.3">
      <c r="A42" s="195"/>
      <c r="B42" s="164"/>
      <c r="C42" s="181"/>
      <c r="D42" s="165"/>
      <c r="E42" s="161"/>
      <c r="F42" s="159"/>
      <c r="G42" s="170"/>
    </row>
    <row r="43" spans="1:7" s="5" customFormat="1" ht="20.25" customHeight="1" thickBot="1" x14ac:dyDescent="0.3">
      <c r="A43" s="195"/>
      <c r="B43" s="245" t="s">
        <v>135</v>
      </c>
      <c r="C43" s="246"/>
      <c r="D43" s="247"/>
      <c r="E43" s="43" t="str">
        <f>IF(OR(D18="kritéria A,C,D,E",D18="kritéria B,C,D,E",D18="kritéria C,D,E"),"RELEVANTNÍ","NERELEVANTNÍ")</f>
        <v>NERELEVANTNÍ</v>
      </c>
      <c r="F43" s="160"/>
      <c r="G43" s="175"/>
    </row>
    <row r="44" spans="1:7" s="5" customFormat="1" ht="5.25" customHeight="1" thickBot="1" x14ac:dyDescent="0.3">
      <c r="A44" s="195"/>
      <c r="B44" s="164"/>
      <c r="C44" s="181"/>
      <c r="D44" s="165"/>
      <c r="E44" s="166"/>
      <c r="F44" s="166"/>
      <c r="G44" s="175"/>
    </row>
    <row r="45" spans="1:7" s="5" customFormat="1" ht="20.25" customHeight="1" x14ac:dyDescent="0.25">
      <c r="A45" s="195"/>
      <c r="B45" s="74" t="s">
        <v>136</v>
      </c>
      <c r="C45" s="157" t="s">
        <v>69</v>
      </c>
      <c r="D45" s="157" t="s">
        <v>126</v>
      </c>
      <c r="E45" s="35" t="str">
        <f>IF($D$9&gt;1,$D$9,"")</f>
        <v/>
      </c>
      <c r="F45" s="36" t="str">
        <f>IF($D$9&gt;1,$D$9-1,"")</f>
        <v/>
      </c>
      <c r="G45" s="175"/>
    </row>
    <row r="46" spans="1:7" s="5" customFormat="1" ht="17.25" customHeight="1" x14ac:dyDescent="0.25">
      <c r="A46" s="195"/>
      <c r="B46" s="69" t="s">
        <v>73</v>
      </c>
      <c r="C46" s="70" t="s">
        <v>70</v>
      </c>
      <c r="D46" s="71" t="s">
        <v>9</v>
      </c>
      <c r="E46" s="41"/>
      <c r="F46" s="42"/>
      <c r="G46" s="175"/>
    </row>
    <row r="47" spans="1:7" s="5" customFormat="1" ht="17.25" customHeight="1" x14ac:dyDescent="0.25">
      <c r="A47" s="195"/>
      <c r="B47" s="69" t="s">
        <v>129</v>
      </c>
      <c r="C47" s="70" t="s">
        <v>70</v>
      </c>
      <c r="D47" s="71" t="s">
        <v>74</v>
      </c>
      <c r="E47" s="41"/>
      <c r="F47" s="42"/>
      <c r="G47" s="175"/>
    </row>
    <row r="48" spans="1:7" s="5" customFormat="1" ht="17.25" customHeight="1" x14ac:dyDescent="0.25">
      <c r="A48" s="195"/>
      <c r="B48" s="248" t="s">
        <v>110</v>
      </c>
      <c r="C48" s="249"/>
      <c r="D48" s="249"/>
      <c r="E48" s="16" t="str">
        <f>IF((E46)=0,"NR",(E47/E46))</f>
        <v>NR</v>
      </c>
      <c r="F48" s="37" t="str">
        <f>IF((F46)=0,"NR",(F47/F46))</f>
        <v>NR</v>
      </c>
      <c r="G48" s="175"/>
    </row>
    <row r="49" spans="1:7" s="5" customFormat="1" ht="17.25" customHeight="1" thickBot="1" x14ac:dyDescent="0.3">
      <c r="A49" s="195"/>
      <c r="B49" s="316" t="s">
        <v>26</v>
      </c>
      <c r="C49" s="317"/>
      <c r="D49" s="318"/>
      <c r="E49" s="38" t="str">
        <f>IF((E46)="0","Ano",IF((E48)&lt;0,"Chyba",IF(E48&gt;7.5,"Ano","Ne")))</f>
        <v>Ano</v>
      </c>
      <c r="F49" s="39" t="str">
        <f>IF((F46)="0","Ano",IF((F48)&lt;0,"Chyba",IF(F48&gt;7.5,"Ano","Ne")))</f>
        <v>Ano</v>
      </c>
      <c r="G49" s="175"/>
    </row>
    <row r="50" spans="1:7" s="5" customFormat="1" ht="5.25" customHeight="1" thickBot="1" x14ac:dyDescent="0.3">
      <c r="A50" s="195"/>
      <c r="B50" s="164"/>
      <c r="C50" s="181"/>
      <c r="D50" s="165"/>
      <c r="E50" s="166"/>
      <c r="F50" s="166"/>
      <c r="G50" s="175"/>
    </row>
    <row r="51" spans="1:7" s="5" customFormat="1" ht="20.25" customHeight="1" x14ac:dyDescent="0.25">
      <c r="A51" s="195"/>
      <c r="B51" s="74" t="s">
        <v>137</v>
      </c>
      <c r="C51" s="157" t="s">
        <v>69</v>
      </c>
      <c r="D51" s="157" t="s">
        <v>126</v>
      </c>
      <c r="E51" s="35" t="str">
        <f>IF($D$9&gt;1,$D$9,"")</f>
        <v/>
      </c>
      <c r="F51" s="36" t="str">
        <f>IF($D$9&gt;1,$D$9-1,"")</f>
        <v/>
      </c>
      <c r="G51" s="175"/>
    </row>
    <row r="52" spans="1:7" s="5" customFormat="1" ht="17.25" customHeight="1" x14ac:dyDescent="0.25">
      <c r="A52" s="195"/>
      <c r="B52" s="69" t="s">
        <v>27</v>
      </c>
      <c r="C52" s="70" t="s">
        <v>56</v>
      </c>
      <c r="D52" s="71" t="s">
        <v>75</v>
      </c>
      <c r="E52" s="41"/>
      <c r="F52" s="42"/>
      <c r="G52" s="175"/>
    </row>
    <row r="53" spans="1:7" s="5" customFormat="1" ht="17.25" customHeight="1" x14ac:dyDescent="0.25">
      <c r="A53" s="195"/>
      <c r="B53" s="69" t="s">
        <v>29</v>
      </c>
      <c r="C53" s="70" t="s">
        <v>56</v>
      </c>
      <c r="D53" s="71" t="s">
        <v>76</v>
      </c>
      <c r="E53" s="41"/>
      <c r="F53" s="42"/>
      <c r="G53" s="175"/>
    </row>
    <row r="54" spans="1:7" s="5" customFormat="1" ht="17.25" customHeight="1" x14ac:dyDescent="0.25">
      <c r="A54" s="195"/>
      <c r="B54" s="69" t="s">
        <v>31</v>
      </c>
      <c r="C54" s="70" t="s">
        <v>56</v>
      </c>
      <c r="D54" s="71" t="s">
        <v>42</v>
      </c>
      <c r="E54" s="41"/>
      <c r="F54" s="42"/>
      <c r="G54" s="175"/>
    </row>
    <row r="55" spans="1:7" s="5" customFormat="1" ht="17.25" customHeight="1" x14ac:dyDescent="0.25">
      <c r="A55" s="195"/>
      <c r="B55" s="248" t="s">
        <v>111</v>
      </c>
      <c r="C55" s="249"/>
      <c r="D55" s="249"/>
      <c r="E55" s="16"/>
      <c r="F55" s="37" t="str">
        <f>IF(F53=0,"NR",(F52+F53+F54)/F53)</f>
        <v>NR</v>
      </c>
      <c r="G55" s="175"/>
    </row>
    <row r="56" spans="1:7" s="5" customFormat="1" ht="17.25" customHeight="1" thickBot="1" x14ac:dyDescent="0.3">
      <c r="A56" s="195"/>
      <c r="B56" s="243" t="s">
        <v>138</v>
      </c>
      <c r="C56" s="244"/>
      <c r="D56" s="244"/>
      <c r="E56" s="38" t="str">
        <f>IF((E55)="NR","NR",IF((E55)&lt;1,"Ano","Ne"))</f>
        <v>Ano</v>
      </c>
      <c r="F56" s="39" t="str">
        <f>IF((F55)="NR","NR",IF((F55)&lt;1,"Ano","Ne"))</f>
        <v>NR</v>
      </c>
      <c r="G56" s="175"/>
    </row>
    <row r="57" spans="1:7" ht="5.25" customHeight="1" thickBot="1" x14ac:dyDescent="0.3">
      <c r="A57" s="195"/>
      <c r="B57" s="164"/>
      <c r="C57" s="181"/>
      <c r="D57" s="165"/>
      <c r="E57" s="161"/>
      <c r="F57" s="159"/>
      <c r="G57" s="170"/>
    </row>
    <row r="58" spans="1:7" s="5" customFormat="1" ht="20.25" customHeight="1" thickBot="1" x14ac:dyDescent="0.3">
      <c r="A58" s="195"/>
      <c r="B58" s="314" t="s">
        <v>33</v>
      </c>
      <c r="C58" s="315"/>
      <c r="D58" s="315"/>
      <c r="E58" s="34" t="str">
        <f>IF(AND(E49="ANO",F49="Ano",E56="Ano",F56="Ano"),"Ano","Ne")</f>
        <v>Ne</v>
      </c>
      <c r="F58" s="159"/>
      <c r="G58" s="173"/>
    </row>
    <row r="59" spans="1:7" s="5" customFormat="1" ht="15" customHeight="1" thickBot="1" x14ac:dyDescent="0.3">
      <c r="A59" s="195"/>
      <c r="B59" s="164"/>
      <c r="C59" s="181"/>
      <c r="D59" s="165"/>
      <c r="E59" s="161"/>
      <c r="F59" s="159"/>
      <c r="G59" s="170"/>
    </row>
    <row r="60" spans="1:7" s="5" customFormat="1" ht="32.25" customHeight="1" x14ac:dyDescent="0.25">
      <c r="A60" s="198"/>
      <c r="B60" s="240" t="s">
        <v>139</v>
      </c>
      <c r="C60" s="241"/>
      <c r="D60" s="242"/>
      <c r="E60" s="177" t="str">
        <f>IF(OR(E25="ANO",E31="Ano",E36="Ano",E41="Ano",E58="Ano"),"Ano","Ne")</f>
        <v>Ne</v>
      </c>
      <c r="F60" s="178"/>
      <c r="G60" s="179"/>
    </row>
    <row r="61" spans="1:7" s="5" customFormat="1" ht="18" customHeight="1" x14ac:dyDescent="0.25">
      <c r="A61" s="3"/>
      <c r="B61" s="2"/>
      <c r="C61" s="10"/>
      <c r="D61" s="3"/>
      <c r="E61" s="3"/>
      <c r="F61" s="2"/>
      <c r="G61" s="4"/>
    </row>
    <row r="62" spans="1:7" s="5" customFormat="1" ht="6" customHeight="1" x14ac:dyDescent="0.25">
      <c r="A62" s="3"/>
      <c r="B62" s="2"/>
      <c r="C62" s="10"/>
      <c r="D62" s="3"/>
      <c r="E62" s="3"/>
      <c r="F62" s="2"/>
      <c r="G62" s="4"/>
    </row>
    <row r="64" spans="1:7" s="5" customFormat="1" ht="21" customHeight="1" x14ac:dyDescent="0.25">
      <c r="A64" s="3"/>
      <c r="B64" s="2"/>
      <c r="C64" s="10"/>
      <c r="D64" s="3"/>
      <c r="E64" s="3"/>
      <c r="F64" s="2"/>
      <c r="G64" s="4"/>
    </row>
    <row r="65" spans="1:7" s="5" customFormat="1" ht="32.25" customHeight="1" x14ac:dyDescent="0.25">
      <c r="A65" s="3"/>
      <c r="B65" s="2"/>
      <c r="C65" s="10"/>
      <c r="D65" s="3"/>
      <c r="E65" s="3"/>
      <c r="F65" s="2"/>
      <c r="G65" s="4"/>
    </row>
  </sheetData>
  <mergeCells count="50">
    <mergeCell ref="D11:F11"/>
    <mergeCell ref="D5:F5"/>
    <mergeCell ref="D6:F6"/>
    <mergeCell ref="D7:F7"/>
    <mergeCell ref="D8:F8"/>
    <mergeCell ref="D9:F9"/>
    <mergeCell ref="B58:D58"/>
    <mergeCell ref="B60:D60"/>
    <mergeCell ref="D18:E18"/>
    <mergeCell ref="B31:D31"/>
    <mergeCell ref="C34:D34"/>
    <mergeCell ref="C35:D35"/>
    <mergeCell ref="B56:D56"/>
    <mergeCell ref="B18:C18"/>
    <mergeCell ref="B48:D48"/>
    <mergeCell ref="B41:D41"/>
    <mergeCell ref="B49:D49"/>
    <mergeCell ref="B55:D55"/>
    <mergeCell ref="B43:D43"/>
    <mergeCell ref="B25:D25"/>
    <mergeCell ref="B5:C5"/>
    <mergeCell ref="B6:C6"/>
    <mergeCell ref="B7:C7"/>
    <mergeCell ref="B8:C8"/>
    <mergeCell ref="B11:C11"/>
    <mergeCell ref="B9:C9"/>
    <mergeCell ref="B12:C12"/>
    <mergeCell ref="B36:D36"/>
    <mergeCell ref="C39:D39"/>
    <mergeCell ref="C33:D33"/>
    <mergeCell ref="C40:D40"/>
    <mergeCell ref="C38:D38"/>
    <mergeCell ref="D12:F12"/>
    <mergeCell ref="D13:F13"/>
    <mergeCell ref="B13:C13"/>
    <mergeCell ref="B15:C15"/>
    <mergeCell ref="D15:F15"/>
    <mergeCell ref="B16:C16"/>
    <mergeCell ref="D16:F16"/>
    <mergeCell ref="B27:B28"/>
    <mergeCell ref="C27:C28"/>
    <mergeCell ref="D27:D28"/>
    <mergeCell ref="F34:G35"/>
    <mergeCell ref="B14:C14"/>
    <mergeCell ref="D14:F14"/>
    <mergeCell ref="B20:B21"/>
    <mergeCell ref="C20:C21"/>
    <mergeCell ref="D20:D21"/>
    <mergeCell ref="F23:G24"/>
    <mergeCell ref="F18:G18"/>
  </mergeCells>
  <conditionalFormatting sqref="E31 E36 E41 E58 E60">
    <cfRule type="containsText" dxfId="291" priority="73" operator="containsText" text="Ne">
      <formula>NOT(ISERROR(SEARCH("Ne",E31)))</formula>
    </cfRule>
    <cfRule type="containsText" dxfId="290" priority="74" operator="containsText" text="Ano">
      <formula>NOT(ISERROR(SEARCH("Ano",E31)))</formula>
    </cfRule>
  </conditionalFormatting>
  <conditionalFormatting sqref="A34:A37 A3:A4 A39:A43 A26:A32 A45:A1048576">
    <cfRule type="beginsWith" dxfId="289" priority="69" operator="beginsWith" text="RE">
      <formula>LEFT(A3,LEN("RE"))="RE"</formula>
    </cfRule>
    <cfRule type="containsText" dxfId="288" priority="70" operator="containsText" text="&quot;RELEVANTNÍ&quot;">
      <formula>NOT(ISERROR(SEARCH("""RELEVANTNÍ""",A3)))</formula>
    </cfRule>
  </conditionalFormatting>
  <conditionalFormatting sqref="E3:F4 E15:F15 F19:F22 E10:F10 E26:F27 E50:F50 E57:F1048576 E36:F38 E41:F43 F39:F40 E17:F17 E31:F33 F28:F30 B19:E19 F25">
    <cfRule type="beginsWith" dxfId="287" priority="68" operator="beginsWith" text="RE">
      <formula>LEFT(B3,LEN("RE"))="RE"</formula>
    </cfRule>
  </conditionalFormatting>
  <conditionalFormatting sqref="E18">
    <cfRule type="beginsWith" dxfId="286" priority="62" operator="beginsWith" text="RE">
      <formula>LEFT(E18,LEN("RE"))="RE"</formula>
    </cfRule>
  </conditionalFormatting>
  <conditionalFormatting sqref="E11:F12">
    <cfRule type="beginsWith" dxfId="285" priority="61" operator="beginsWith" text="RE">
      <formula>LEFT(E11,LEN("RE"))="RE"</formula>
    </cfRule>
  </conditionalFormatting>
  <conditionalFormatting sqref="A6:A17">
    <cfRule type="beginsWith" dxfId="284" priority="55" operator="beginsWith" text="RE">
      <formula>LEFT(A6,LEN("RE"))="RE"</formula>
    </cfRule>
    <cfRule type="containsText" dxfId="283" priority="56" operator="containsText" text="&quot;RELEVANTNÍ&quot;">
      <formula>NOT(ISERROR(SEARCH("""RELEVANTNÍ""",A6)))</formula>
    </cfRule>
  </conditionalFormatting>
  <conditionalFormatting sqref="A5">
    <cfRule type="beginsWith" dxfId="282" priority="53" operator="beginsWith" text="RE">
      <formula>LEFT(A5,LEN("RE"))="RE"</formula>
    </cfRule>
    <cfRule type="containsText" dxfId="281" priority="54" operator="containsText" text="&quot;RELEVANTNÍ&quot;">
      <formula>NOT(ISERROR(SEARCH("""RELEVANTNÍ""",A5)))</formula>
    </cfRule>
  </conditionalFormatting>
  <conditionalFormatting sqref="A18:A25">
    <cfRule type="beginsWith" dxfId="280" priority="51" operator="beginsWith" text="RE">
      <formula>LEFT(A18,LEN("RE"))="RE"</formula>
    </cfRule>
    <cfRule type="containsText" dxfId="279" priority="52" operator="containsText" text="&quot;RELEVANTNÍ&quot;">
      <formula>NOT(ISERROR(SEARCH("""RELEVANTNÍ""",A18)))</formula>
    </cfRule>
  </conditionalFormatting>
  <conditionalFormatting sqref="E48:F48">
    <cfRule type="beginsWith" dxfId="278" priority="46" operator="beginsWith" text="RE">
      <formula>LEFT(E48,LEN("RE"))="RE"</formula>
    </cfRule>
  </conditionalFormatting>
  <conditionalFormatting sqref="E55:F56">
    <cfRule type="beginsWith" dxfId="277" priority="45" operator="beginsWith" text="RE">
      <formula>LEFT(E55,LEN("RE"))="RE"</formula>
    </cfRule>
  </conditionalFormatting>
  <conditionalFormatting sqref="E29:E30">
    <cfRule type="beginsWith" dxfId="276" priority="43" operator="beginsWith" text="RE">
      <formula>LEFT(E29,LEN("RE"))="RE"</formula>
    </cfRule>
  </conditionalFormatting>
  <conditionalFormatting sqref="E29:E30">
    <cfRule type="expression" dxfId="275" priority="42">
      <formula>$E$27="NERELEVANTNÍ"</formula>
    </cfRule>
  </conditionalFormatting>
  <conditionalFormatting sqref="E46:F47">
    <cfRule type="beginsWith" dxfId="274" priority="37" operator="beginsWith" text="RE">
      <formula>LEFT(E46,LEN("RE"))="RE"</formula>
    </cfRule>
  </conditionalFormatting>
  <conditionalFormatting sqref="E46:F47">
    <cfRule type="expression" dxfId="273" priority="36">
      <formula>$E$43="NERELEVANTNÍ"</formula>
    </cfRule>
  </conditionalFormatting>
  <conditionalFormatting sqref="E52:F54">
    <cfRule type="beginsWith" dxfId="272" priority="33" operator="beginsWith" text="RE">
      <formula>LEFT(E52,LEN("RE"))="RE"</formula>
    </cfRule>
  </conditionalFormatting>
  <conditionalFormatting sqref="E52:F54">
    <cfRule type="expression" dxfId="271" priority="32">
      <formula>$E$43="NERELEVANTNÍ"</formula>
    </cfRule>
  </conditionalFormatting>
  <conditionalFormatting sqref="A44">
    <cfRule type="beginsWith" dxfId="270" priority="30" operator="beginsWith" text="RE">
      <formula>LEFT(A44,LEN("RE"))="RE"</formula>
    </cfRule>
    <cfRule type="containsText" dxfId="269" priority="31" operator="containsText" text="&quot;RELEVANTNÍ&quot;">
      <formula>NOT(ISERROR(SEARCH("""RELEVANTNÍ""",A44)))</formula>
    </cfRule>
  </conditionalFormatting>
  <conditionalFormatting sqref="E44:F44">
    <cfRule type="beginsWith" dxfId="268" priority="29" operator="beginsWith" text="RE">
      <formula>LEFT(E44,LEN("RE"))="RE"</formula>
    </cfRule>
  </conditionalFormatting>
  <conditionalFormatting sqref="E16:F16">
    <cfRule type="beginsWith" dxfId="267" priority="24" operator="beginsWith" text="RE">
      <formula>LEFT(E16,LEN("RE"))="RE"</formula>
    </cfRule>
  </conditionalFormatting>
  <conditionalFormatting sqref="E49:F49">
    <cfRule type="beginsWith" dxfId="266" priority="23" operator="beginsWith" text="RE">
      <formula>LEFT(E49,LEN("RE"))="RE"</formula>
    </cfRule>
  </conditionalFormatting>
  <conditionalFormatting sqref="E34">
    <cfRule type="beginsWith" dxfId="265" priority="22" operator="beginsWith" text="RE">
      <formula>LEFT(E34,LEN("RE"))="RE"</formula>
    </cfRule>
  </conditionalFormatting>
  <conditionalFormatting sqref="E35">
    <cfRule type="beginsWith" dxfId="264" priority="21" operator="beginsWith" text="RE">
      <formula>LEFT(E35,LEN("RE"))="RE"</formula>
    </cfRule>
  </conditionalFormatting>
  <conditionalFormatting sqref="E39">
    <cfRule type="beginsWith" dxfId="263" priority="20" operator="beginsWith" text="RE">
      <formula>LEFT(E39,LEN("RE"))="RE"</formula>
    </cfRule>
  </conditionalFormatting>
  <conditionalFormatting sqref="E40">
    <cfRule type="beginsWith" dxfId="262" priority="19" operator="beginsWith" text="RE">
      <formula>LEFT(E40,LEN("RE"))="RE"</formula>
    </cfRule>
  </conditionalFormatting>
  <conditionalFormatting sqref="E28">
    <cfRule type="beginsWith" dxfId="261" priority="15" operator="beginsWith" text="RE">
      <formula>LEFT(E28,LEN("RE"))="RE"</formula>
    </cfRule>
  </conditionalFormatting>
  <conditionalFormatting sqref="E45:F45">
    <cfRule type="beginsWith" dxfId="260" priority="14" operator="beginsWith" text="RE">
      <formula>LEFT(E45,LEN("RE"))="RE"</formula>
    </cfRule>
  </conditionalFormatting>
  <conditionalFormatting sqref="E51:F51">
    <cfRule type="beginsWith" dxfId="259" priority="13" operator="beginsWith" text="RE">
      <formula>LEFT(E51,LEN("RE"))="RE"</formula>
    </cfRule>
  </conditionalFormatting>
  <conditionalFormatting sqref="E14:F14">
    <cfRule type="beginsWith" dxfId="258" priority="12" operator="beginsWith" text="RE">
      <formula>LEFT(E14,LEN("RE"))="RE"</formula>
    </cfRule>
  </conditionalFormatting>
  <conditionalFormatting sqref="E14:F14">
    <cfRule type="beginsWith" dxfId="257" priority="11" operator="beginsWith" text="RE">
      <formula>LEFT(E14,LEN("RE"))="RE"</formula>
    </cfRule>
  </conditionalFormatting>
  <conditionalFormatting sqref="E25">
    <cfRule type="containsText" dxfId="256" priority="9" operator="containsText" text="Ne">
      <formula>NOT(ISERROR(SEARCH("Ne",E25)))</formula>
    </cfRule>
    <cfRule type="containsText" dxfId="255" priority="10" operator="containsText" text="Ano">
      <formula>NOT(ISERROR(SEARCH("Ano",E25)))</formula>
    </cfRule>
  </conditionalFormatting>
  <conditionalFormatting sqref="E20 E23:E25">
    <cfRule type="beginsWith" dxfId="254" priority="8" operator="beginsWith" text="RE">
      <formula>LEFT(E20,LEN("RE"))="RE"</formula>
    </cfRule>
  </conditionalFormatting>
  <conditionalFormatting sqref="E22:E24">
    <cfRule type="expression" dxfId="253" priority="7">
      <formula>$E$20="NERELEVANTNÍ"</formula>
    </cfRule>
  </conditionalFormatting>
  <conditionalFormatting sqref="E21">
    <cfRule type="beginsWith" dxfId="252" priority="6" operator="beginsWith" text="RE">
      <formula>LEFT(E21,LEN("RE"))="RE"</formula>
    </cfRule>
  </conditionalFormatting>
  <conditionalFormatting sqref="E13:F13">
    <cfRule type="beginsWith" dxfId="251" priority="5" operator="beginsWith" text="RE">
      <formula>LEFT(E13,LEN("RE"))="RE"</formula>
    </cfRule>
  </conditionalFormatting>
  <conditionalFormatting sqref="F34">
    <cfRule type="beginsWith" dxfId="250" priority="4" operator="beginsWith" text="RE">
      <formula>LEFT(F34,LEN("RE"))="RE"</formula>
    </cfRule>
  </conditionalFormatting>
  <conditionalFormatting sqref="F18">
    <cfRule type="beginsWith" dxfId="249" priority="3" operator="beginsWith" text="RE">
      <formula>LEFT(F18,LEN("RE"))="RE"</formula>
    </cfRule>
  </conditionalFormatting>
  <conditionalFormatting sqref="A1:A2">
    <cfRule type="beginsWith" dxfId="248" priority="1" operator="beginsWith" text="RE">
      <formula>LEFT(A1,LEN("RE"))="RE"</formula>
    </cfRule>
    <cfRule type="containsText" dxfId="247" priority="2" operator="containsText" text="&quot;RELEVANTNÍ&quot;">
      <formula>NOT(ISERROR(SEARCH("""RELEVANTNÍ""",A1)))</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7"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D16:F16 D11:F14</xm:sqref>
        </x14:dataValidation>
        <x14:dataValidation type="list" allowBlank="1" showErrorMessage="1" promptTitle="Vyberte" xr:uid="{00000000-0002-0000-0400-000001000000}">
          <x14:formula1>
            <xm:f>'typy žadatelů'!$B$78:$B$80</xm:f>
          </x14:formula1>
          <xm:sqref>E34:E35 E39:E40</xm:sqref>
        </x14:dataValidation>
        <x14:dataValidation type="list" allowBlank="1" showInputMessage="1" showErrorMessage="1" xr:uid="{00000000-0002-0000-0400-000002000000}">
          <x14:formula1>
            <xm:f>'typy žadatelů'!$D$29:$D$60</xm:f>
          </x14:formula1>
          <xm:sqref>D15:F15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topLeftCell="B1" zoomScaleNormal="100" workbookViewId="0">
      <selection activeCell="K16" sqref="K16"/>
    </sheetView>
  </sheetViews>
  <sheetFormatPr defaultColWidth="11" defaultRowHeight="14.25" x14ac:dyDescent="0.25"/>
  <cols>
    <col min="1" max="1" width="4.5" style="3" customWidth="1"/>
    <col min="2" max="2" width="60.875" style="2" customWidth="1"/>
    <col min="3" max="3" width="8.5" style="10" customWidth="1"/>
    <col min="4" max="4" width="8.5" style="3" customWidth="1"/>
    <col min="5" max="5" width="15.5" style="3" customWidth="1"/>
    <col min="6" max="6" width="15.5" style="2" customWidth="1"/>
    <col min="7" max="7" width="23.875" style="4" customWidth="1"/>
    <col min="8" max="11" width="11" style="5"/>
    <col min="12" max="16384" width="11" style="3"/>
  </cols>
  <sheetData>
    <row r="1" spans="1:16382" ht="47.25" customHeight="1" x14ac:dyDescent="0.25">
      <c r="A1" s="199"/>
      <c r="B1" s="200"/>
      <c r="C1" s="190"/>
      <c r="D1" s="190"/>
      <c r="E1" s="191"/>
      <c r="F1" s="191"/>
      <c r="G1" s="192"/>
      <c r="H1" s="161"/>
    </row>
    <row r="2" spans="1:16382" ht="18" x14ac:dyDescent="0.25">
      <c r="A2" s="193"/>
      <c r="B2" s="185" t="s">
        <v>0</v>
      </c>
      <c r="C2" s="194"/>
      <c r="D2" s="168"/>
      <c r="E2" s="168"/>
      <c r="F2" s="167"/>
      <c r="G2" s="187"/>
    </row>
    <row r="3" spans="1:16382" ht="5.25" customHeight="1" thickBot="1" x14ac:dyDescent="0.3">
      <c r="A3" s="195"/>
      <c r="B3" s="159"/>
      <c r="C3" s="160"/>
      <c r="D3" s="196"/>
      <c r="E3" s="196"/>
      <c r="F3" s="197"/>
      <c r="G3" s="170"/>
    </row>
    <row r="4" spans="1:16382" ht="17.25" customHeight="1" x14ac:dyDescent="0.25">
      <c r="A4" s="171" t="s">
        <v>93</v>
      </c>
      <c r="B4" s="258" t="s">
        <v>100</v>
      </c>
      <c r="C4" s="259"/>
      <c r="D4" s="260"/>
      <c r="E4" s="260"/>
      <c r="F4" s="261"/>
      <c r="G4" s="172"/>
    </row>
    <row r="5" spans="1:16382" ht="17.25" customHeight="1" x14ac:dyDescent="0.25">
      <c r="A5" s="169"/>
      <c r="B5" s="274" t="s">
        <v>1</v>
      </c>
      <c r="C5" s="275"/>
      <c r="D5" s="272"/>
      <c r="E5" s="272"/>
      <c r="F5" s="273"/>
      <c r="G5" s="173"/>
    </row>
    <row r="6" spans="1:16382" ht="17.25" customHeight="1" x14ac:dyDescent="0.25">
      <c r="A6" s="169"/>
      <c r="B6" s="274" t="s">
        <v>2</v>
      </c>
      <c r="C6" s="275"/>
      <c r="D6" s="322"/>
      <c r="E6" s="272"/>
      <c r="F6" s="273"/>
      <c r="G6" s="173"/>
    </row>
    <row r="7" spans="1:16382" ht="17.25" customHeight="1" x14ac:dyDescent="0.25">
      <c r="A7" s="169"/>
      <c r="B7" s="274" t="s">
        <v>3</v>
      </c>
      <c r="C7" s="275"/>
      <c r="D7" s="278"/>
      <c r="E7" s="278"/>
      <c r="F7" s="279"/>
      <c r="G7" s="174"/>
    </row>
    <row r="8" spans="1:16382" ht="17.25" customHeight="1" thickBot="1" x14ac:dyDescent="0.3">
      <c r="A8" s="169"/>
      <c r="B8" s="312" t="s">
        <v>4</v>
      </c>
      <c r="C8" s="313"/>
      <c r="D8" s="264"/>
      <c r="E8" s="264"/>
      <c r="F8" s="265"/>
      <c r="G8" s="170"/>
    </row>
    <row r="9" spans="1:16382" ht="9.9499999999999993" customHeight="1" thickBot="1" x14ac:dyDescent="0.3">
      <c r="A9" s="169"/>
      <c r="B9" s="159"/>
      <c r="C9" s="160"/>
      <c r="D9" s="161"/>
      <c r="E9" s="161"/>
      <c r="F9" s="159"/>
      <c r="G9" s="170"/>
      <c r="H9" s="11"/>
      <c r="I9" s="3"/>
    </row>
    <row r="10" spans="1:16382" ht="17.25" customHeight="1" x14ac:dyDescent="0.25">
      <c r="A10" s="169"/>
      <c r="B10" s="258" t="s">
        <v>109</v>
      </c>
      <c r="C10" s="259"/>
      <c r="D10" s="260" t="s">
        <v>79</v>
      </c>
      <c r="E10" s="260"/>
      <c r="F10" s="261"/>
      <c r="G10" s="170"/>
      <c r="I10" s="3"/>
    </row>
    <row r="11" spans="1:16382" s="5" customFormat="1" ht="33" customHeight="1" x14ac:dyDescent="0.25">
      <c r="A11" s="169"/>
      <c r="B11" s="270" t="s">
        <v>291</v>
      </c>
      <c r="C11" s="271"/>
      <c r="D11" s="272" t="s">
        <v>79</v>
      </c>
      <c r="E11" s="272"/>
      <c r="F11" s="273"/>
      <c r="G11" s="170"/>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25">
      <c r="A12" s="169"/>
      <c r="B12" s="274" t="s">
        <v>98</v>
      </c>
      <c r="C12" s="275"/>
      <c r="D12" s="272" t="s">
        <v>79</v>
      </c>
      <c r="E12" s="272"/>
      <c r="F12" s="273"/>
      <c r="G12" s="170"/>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5" customHeight="1" x14ac:dyDescent="0.25">
      <c r="A13" s="169"/>
      <c r="B13" s="274" t="s">
        <v>277</v>
      </c>
      <c r="C13" s="275"/>
      <c r="D13" s="272" t="s">
        <v>79</v>
      </c>
      <c r="E13" s="272"/>
      <c r="F13" s="273"/>
      <c r="G13" s="170"/>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25">
      <c r="A14" s="169"/>
      <c r="B14" s="274" t="s">
        <v>99</v>
      </c>
      <c r="C14" s="275"/>
      <c r="D14" s="327" t="s">
        <v>212</v>
      </c>
      <c r="E14" s="328"/>
      <c r="F14" s="329"/>
      <c r="G14" s="170"/>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
      <c r="A15" s="169"/>
      <c r="B15" s="262" t="s">
        <v>144</v>
      </c>
      <c r="C15" s="263"/>
      <c r="D15" s="264" t="s">
        <v>79</v>
      </c>
      <c r="E15" s="264"/>
      <c r="F15" s="265"/>
      <c r="G15" s="170"/>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169"/>
      <c r="B16" s="164"/>
      <c r="C16" s="181"/>
      <c r="D16" s="164"/>
      <c r="E16" s="164"/>
      <c r="F16" s="164"/>
      <c r="G16" s="170"/>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
      <c r="A17" s="171" t="s">
        <v>94</v>
      </c>
      <c r="B17" s="266" t="s">
        <v>112</v>
      </c>
      <c r="C17" s="267"/>
      <c r="D17" s="268"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9"/>
      <c r="F17" s="276" t="s">
        <v>309</v>
      </c>
      <c r="G17" s="277"/>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
      <c r="A18" s="171"/>
      <c r="B18" s="164"/>
      <c r="C18" s="164"/>
      <c r="D18" s="164"/>
      <c r="E18" s="164"/>
      <c r="F18" s="164"/>
      <c r="G18" s="170"/>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71"/>
      <c r="B19" s="258" t="s">
        <v>279</v>
      </c>
      <c r="C19" s="297" t="s">
        <v>69</v>
      </c>
      <c r="D19" s="293" t="s">
        <v>72</v>
      </c>
      <c r="E19" s="29" t="str">
        <f>IF(OR(D17="kritéria A,C,D,E",D17="kritéria A,C,D"),"RELEVANTNÍ","NERELEVANTNÍ")</f>
        <v>NERELEVANTNÍ</v>
      </c>
      <c r="F19" s="164"/>
      <c r="G19" s="170"/>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171"/>
      <c r="B20" s="274"/>
      <c r="C20" s="298"/>
      <c r="D20" s="294"/>
      <c r="E20" s="30" t="str">
        <f>IF($D$8&gt;1,$D$8,"")</f>
        <v/>
      </c>
      <c r="F20" s="164"/>
      <c r="G20" s="170"/>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171"/>
      <c r="B21" s="31" t="s">
        <v>19</v>
      </c>
      <c r="C21" s="12" t="s">
        <v>70</v>
      </c>
      <c r="D21" s="111" t="s">
        <v>42</v>
      </c>
      <c r="E21" s="32"/>
      <c r="F21" s="164"/>
      <c r="G21" s="170"/>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171"/>
      <c r="B22" s="31" t="s">
        <v>34</v>
      </c>
      <c r="C22" s="12" t="s">
        <v>70</v>
      </c>
      <c r="D22" s="13" t="s">
        <v>300</v>
      </c>
      <c r="E22" s="32"/>
      <c r="F22" s="325" t="s">
        <v>301</v>
      </c>
      <c r="G22" s="326"/>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25">
      <c r="A23" s="171"/>
      <c r="B23" s="31" t="s">
        <v>80</v>
      </c>
      <c r="C23" s="12" t="s">
        <v>70</v>
      </c>
      <c r="D23" s="13" t="s">
        <v>300</v>
      </c>
      <c r="E23" s="32"/>
      <c r="F23" s="325"/>
      <c r="G23" s="326"/>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
      <c r="A24" s="171"/>
      <c r="B24" s="301" t="s">
        <v>18</v>
      </c>
      <c r="C24" s="302"/>
      <c r="D24" s="303"/>
      <c r="E24" s="33" t="str">
        <f>IF((E21)&lt;0,"Ano",IF(E21&lt;((E22+E23)/2),"Ano","Ne"))</f>
        <v>Ne</v>
      </c>
      <c r="F24" s="164"/>
      <c r="G24" s="170"/>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
      <c r="A25" s="195"/>
      <c r="B25" s="159"/>
      <c r="C25" s="160"/>
      <c r="D25" s="166"/>
      <c r="E25" s="166"/>
      <c r="F25" s="159"/>
      <c r="G25" s="175"/>
      <c r="I25" s="3"/>
    </row>
    <row r="26" spans="1:16382" s="5" customFormat="1" ht="20.25" customHeight="1" x14ac:dyDescent="0.25">
      <c r="A26" s="195"/>
      <c r="B26" s="253" t="s">
        <v>215</v>
      </c>
      <c r="C26" s="293" t="s">
        <v>69</v>
      </c>
      <c r="D26" s="293" t="s">
        <v>72</v>
      </c>
      <c r="E26" s="29" t="str">
        <f>IF(OR(D17="kritéria B,C,D",D17="kritéria B,C,D,E"),"RELEVANTNÍ","NERELEVANTNÍ")</f>
        <v>NERELEVANTNÍ</v>
      </c>
      <c r="F26" s="159"/>
      <c r="G26" s="175"/>
      <c r="I26" s="3"/>
    </row>
    <row r="27" spans="1:16382" s="5" customFormat="1" ht="20.25" customHeight="1" x14ac:dyDescent="0.25">
      <c r="A27" s="195"/>
      <c r="B27" s="254"/>
      <c r="C27" s="294"/>
      <c r="D27" s="294"/>
      <c r="E27" s="30" t="str">
        <f>IF($D$8&gt;1,$D$8,"")</f>
        <v/>
      </c>
      <c r="F27" s="159"/>
      <c r="G27" s="175"/>
      <c r="I27" s="3"/>
    </row>
    <row r="28" spans="1:16382" s="5" customFormat="1" ht="17.25" customHeight="1" x14ac:dyDescent="0.25">
      <c r="A28" s="195"/>
      <c r="B28" s="31" t="s">
        <v>73</v>
      </c>
      <c r="C28" s="12" t="s">
        <v>70</v>
      </c>
      <c r="D28" s="71" t="s">
        <v>42</v>
      </c>
      <c r="E28" s="42"/>
      <c r="F28" s="159"/>
      <c r="G28" s="175"/>
      <c r="I28" s="3"/>
    </row>
    <row r="29" spans="1:16382" s="5" customFormat="1" ht="17.25" customHeight="1" x14ac:dyDescent="0.25">
      <c r="A29" s="195"/>
      <c r="B29" s="31" t="s">
        <v>20</v>
      </c>
      <c r="C29" s="12" t="s">
        <v>70</v>
      </c>
      <c r="D29" s="71" t="s">
        <v>46</v>
      </c>
      <c r="E29" s="42"/>
      <c r="F29" s="159"/>
      <c r="G29" s="175"/>
      <c r="I29" s="3"/>
    </row>
    <row r="30" spans="1:16382" s="5" customFormat="1" ht="17.25" customHeight="1" thickBot="1" x14ac:dyDescent="0.3">
      <c r="A30" s="195"/>
      <c r="B30" s="299" t="s">
        <v>21</v>
      </c>
      <c r="C30" s="300"/>
      <c r="D30" s="300"/>
      <c r="E30" s="33" t="str">
        <f>IF(AND((E29)&gt;0,E28&gt;0),"Ne",(IF((ABS(E29))&gt;((E28-(ABS(E29)))/2),"Ano","Ne")))</f>
        <v>Ne</v>
      </c>
      <c r="F30" s="159"/>
      <c r="G30" s="175"/>
      <c r="I30" s="3"/>
    </row>
    <row r="31" spans="1:16382" s="5" customFormat="1" ht="9.9499999999999993" customHeight="1" thickBot="1" x14ac:dyDescent="0.3">
      <c r="A31" s="195"/>
      <c r="B31" s="159"/>
      <c r="C31" s="160"/>
      <c r="D31" s="161"/>
      <c r="E31" s="161"/>
      <c r="F31" s="159"/>
      <c r="G31" s="175"/>
      <c r="I31" s="3"/>
    </row>
    <row r="32" spans="1:16382" s="5" customFormat="1" ht="20.25" customHeight="1" x14ac:dyDescent="0.25">
      <c r="A32" s="195"/>
      <c r="B32" s="72" t="s">
        <v>133</v>
      </c>
      <c r="C32" s="257" t="s">
        <v>69</v>
      </c>
      <c r="D32" s="257"/>
      <c r="E32" s="29" t="s">
        <v>52</v>
      </c>
      <c r="F32" s="159"/>
      <c r="G32" s="170"/>
      <c r="I32" s="3"/>
    </row>
    <row r="33" spans="1:9" s="5" customFormat="1" ht="17.25" customHeight="1" x14ac:dyDescent="0.25">
      <c r="A33" s="195"/>
      <c r="B33" s="158" t="s">
        <v>302</v>
      </c>
      <c r="C33" s="323" t="s">
        <v>71</v>
      </c>
      <c r="D33" s="324"/>
      <c r="E33" s="40" t="s">
        <v>79</v>
      </c>
      <c r="F33" s="304" t="s">
        <v>304</v>
      </c>
      <c r="G33" s="305"/>
      <c r="I33" s="3"/>
    </row>
    <row r="34" spans="1:9" s="5" customFormat="1" ht="23.1" customHeight="1" x14ac:dyDescent="0.25">
      <c r="A34" s="195"/>
      <c r="B34" s="158" t="s">
        <v>303</v>
      </c>
      <c r="C34" s="323" t="s">
        <v>77</v>
      </c>
      <c r="D34" s="324"/>
      <c r="E34" s="40" t="s">
        <v>79</v>
      </c>
      <c r="F34" s="304"/>
      <c r="G34" s="305"/>
      <c r="I34" s="3"/>
    </row>
    <row r="35" spans="1:9" s="5" customFormat="1" ht="17.25" customHeight="1" thickBot="1" x14ac:dyDescent="0.3">
      <c r="A35" s="195"/>
      <c r="B35" s="243" t="s">
        <v>23</v>
      </c>
      <c r="C35" s="244"/>
      <c r="D35" s="244"/>
      <c r="E35" s="33" t="str">
        <f>IF(OR(E33="Ano",E34="Ano"),"Ano","Ne")</f>
        <v>Ne</v>
      </c>
      <c r="F35" s="159"/>
      <c r="G35" s="170"/>
      <c r="I35" s="3"/>
    </row>
    <row r="36" spans="1:9" s="5" customFormat="1" ht="9.9499999999999993" customHeight="1" thickBot="1" x14ac:dyDescent="0.3">
      <c r="A36" s="195"/>
      <c r="B36" s="164"/>
      <c r="C36" s="181"/>
      <c r="D36" s="165"/>
      <c r="E36" s="161"/>
      <c r="F36" s="159"/>
      <c r="G36" s="170"/>
      <c r="I36" s="3"/>
    </row>
    <row r="37" spans="1:9" s="5" customFormat="1" ht="20.25" customHeight="1" x14ac:dyDescent="0.25">
      <c r="A37" s="195"/>
      <c r="B37" s="72" t="s">
        <v>134</v>
      </c>
      <c r="C37" s="257" t="s">
        <v>69</v>
      </c>
      <c r="D37" s="257"/>
      <c r="E37" s="29" t="s">
        <v>52</v>
      </c>
      <c r="F37" s="159"/>
      <c r="G37" s="170"/>
      <c r="I37" s="3"/>
    </row>
    <row r="38" spans="1:9" s="5" customFormat="1" ht="32.25" customHeight="1" x14ac:dyDescent="0.25">
      <c r="A38" s="195"/>
      <c r="B38" s="158" t="s">
        <v>210</v>
      </c>
      <c r="C38" s="252" t="s">
        <v>77</v>
      </c>
      <c r="D38" s="252"/>
      <c r="E38" s="40" t="s">
        <v>79</v>
      </c>
      <c r="F38" s="159"/>
      <c r="G38" s="170"/>
      <c r="I38" s="3"/>
    </row>
    <row r="39" spans="1:9" s="5" customFormat="1" ht="32.25" customHeight="1" x14ac:dyDescent="0.25">
      <c r="A39" s="195"/>
      <c r="B39" s="158" t="s">
        <v>211</v>
      </c>
      <c r="C39" s="252" t="s">
        <v>77</v>
      </c>
      <c r="D39" s="252"/>
      <c r="E39" s="40" t="s">
        <v>79</v>
      </c>
      <c r="F39" s="159"/>
      <c r="G39" s="170"/>
      <c r="I39" s="3"/>
    </row>
    <row r="40" spans="1:9" s="5" customFormat="1" ht="17.25" customHeight="1" thickBot="1" x14ac:dyDescent="0.3">
      <c r="A40" s="195"/>
      <c r="B40" s="243" t="s">
        <v>24</v>
      </c>
      <c r="C40" s="244"/>
      <c r="D40" s="244"/>
      <c r="E40" s="33" t="str">
        <f>IF(OR(E38="Ano",E39="Ano"),"Ano","Ne")</f>
        <v>Ne</v>
      </c>
      <c r="F40" s="159"/>
      <c r="G40" s="170"/>
      <c r="I40" s="3"/>
    </row>
    <row r="41" spans="1:9" s="5" customFormat="1" ht="9.9499999999999993" customHeight="1" thickBot="1" x14ac:dyDescent="0.3">
      <c r="A41" s="195"/>
      <c r="B41" s="164"/>
      <c r="C41" s="181"/>
      <c r="D41" s="165"/>
      <c r="E41" s="161"/>
      <c r="F41" s="159"/>
      <c r="G41" s="170"/>
      <c r="I41" s="3"/>
    </row>
    <row r="42" spans="1:9" s="5" customFormat="1" ht="20.25" customHeight="1" thickBot="1" x14ac:dyDescent="0.3">
      <c r="A42" s="195"/>
      <c r="B42" s="245" t="s">
        <v>135</v>
      </c>
      <c r="C42" s="246"/>
      <c r="D42" s="247"/>
      <c r="E42" s="43" t="str">
        <f>IF(OR(D17="kritéria A,C,D,E",D17="kritéria B,C,D,E",D17="kritéria C,D,E"),"RELEVANTNÍ","NERELEVANTNÍ")</f>
        <v>NERELEVANTNÍ</v>
      </c>
      <c r="F42" s="160"/>
      <c r="G42" s="175"/>
      <c r="I42" s="3"/>
    </row>
    <row r="43" spans="1:9" s="5" customFormat="1" ht="5.25" customHeight="1" thickBot="1" x14ac:dyDescent="0.3">
      <c r="A43" s="195"/>
      <c r="B43" s="164"/>
      <c r="C43" s="181"/>
      <c r="D43" s="165"/>
      <c r="E43" s="166"/>
      <c r="F43" s="166"/>
      <c r="G43" s="175"/>
      <c r="I43" s="3"/>
    </row>
    <row r="44" spans="1:9" s="5" customFormat="1" ht="20.25" customHeight="1" x14ac:dyDescent="0.25">
      <c r="A44" s="195"/>
      <c r="B44" s="74" t="s">
        <v>136</v>
      </c>
      <c r="C44" s="157" t="s">
        <v>69</v>
      </c>
      <c r="D44" s="157" t="s">
        <v>126</v>
      </c>
      <c r="E44" s="35" t="str">
        <f>IF($D$8&gt;1,$D$8,"")</f>
        <v/>
      </c>
      <c r="F44" s="36" t="str">
        <f>IF($D$8&gt;1,$D$8-1,"")</f>
        <v/>
      </c>
      <c r="G44" s="175"/>
      <c r="I44" s="3"/>
    </row>
    <row r="45" spans="1:9" s="5" customFormat="1" ht="17.25" customHeight="1" x14ac:dyDescent="0.25">
      <c r="A45" s="195"/>
      <c r="B45" s="69" t="s">
        <v>73</v>
      </c>
      <c r="C45" s="70" t="s">
        <v>70</v>
      </c>
      <c r="D45" s="71" t="s">
        <v>42</v>
      </c>
      <c r="E45" s="41">
        <v>0</v>
      </c>
      <c r="F45" s="42"/>
      <c r="G45" s="175"/>
      <c r="I45" s="3"/>
    </row>
    <row r="46" spans="1:9" s="5" customFormat="1" ht="17.25" customHeight="1" x14ac:dyDescent="0.25">
      <c r="A46" s="195"/>
      <c r="B46" s="69" t="s">
        <v>129</v>
      </c>
      <c r="C46" s="70" t="s">
        <v>70</v>
      </c>
      <c r="D46" s="71" t="s">
        <v>78</v>
      </c>
      <c r="E46" s="41">
        <v>0</v>
      </c>
      <c r="F46" s="42"/>
      <c r="G46" s="175"/>
      <c r="I46" s="3"/>
    </row>
    <row r="47" spans="1:9" s="5" customFormat="1" ht="17.25" customHeight="1" x14ac:dyDescent="0.25">
      <c r="A47" s="195"/>
      <c r="B47" s="248" t="s">
        <v>110</v>
      </c>
      <c r="C47" s="249"/>
      <c r="D47" s="249"/>
      <c r="E47" s="16" t="str">
        <f>IF((E45)=0,"NR",(E46/E45))</f>
        <v>NR</v>
      </c>
      <c r="F47" s="37" t="str">
        <f>IF((F45)=0,"NR",(F46/F45))</f>
        <v>NR</v>
      </c>
      <c r="G47" s="175"/>
      <c r="I47" s="3"/>
    </row>
    <row r="48" spans="1:9" s="5" customFormat="1" ht="17.25" customHeight="1" thickBot="1" x14ac:dyDescent="0.3">
      <c r="A48" s="195"/>
      <c r="B48" s="316" t="s">
        <v>26</v>
      </c>
      <c r="C48" s="317"/>
      <c r="D48" s="318"/>
      <c r="E48" s="38" t="str">
        <f>IF((E45)="0","Ano",IF((E47)&lt;0,"Chyba",IF(E47&gt;7.5,"Ano","Ne")))</f>
        <v>Ano</v>
      </c>
      <c r="F48" s="39" t="str">
        <f>IF((F45)="0","Ano",IF((F47)&lt;0,"Chyba",IF(F47&gt;7.5,"Ano","Ne")))</f>
        <v>Ano</v>
      </c>
      <c r="G48" s="175"/>
      <c r="I48" s="3"/>
    </row>
    <row r="49" spans="1:9" s="5" customFormat="1" ht="5.25" customHeight="1" thickBot="1" x14ac:dyDescent="0.3">
      <c r="A49" s="195"/>
      <c r="B49" s="164"/>
      <c r="C49" s="181"/>
      <c r="D49" s="165"/>
      <c r="E49" s="166"/>
      <c r="F49" s="166"/>
      <c r="G49" s="175"/>
      <c r="I49" s="3"/>
    </row>
    <row r="50" spans="1:9" s="5" customFormat="1" ht="20.25" customHeight="1" x14ac:dyDescent="0.25">
      <c r="A50" s="195"/>
      <c r="B50" s="74" t="s">
        <v>137</v>
      </c>
      <c r="C50" s="157" t="s">
        <v>69</v>
      </c>
      <c r="D50" s="157" t="s">
        <v>126</v>
      </c>
      <c r="E50" s="35" t="str">
        <f>IF($D$8&gt;1,$D$8,"")</f>
        <v/>
      </c>
      <c r="F50" s="36" t="str">
        <f>IF($D$8&gt;1,$D$8-1,"")</f>
        <v/>
      </c>
      <c r="G50" s="175"/>
    </row>
    <row r="51" spans="1:9" s="5" customFormat="1" ht="17.25" customHeight="1" x14ac:dyDescent="0.25">
      <c r="A51" s="195"/>
      <c r="B51" s="69" t="s">
        <v>27</v>
      </c>
      <c r="C51" s="70" t="s">
        <v>56</v>
      </c>
      <c r="D51" s="71" t="s">
        <v>65</v>
      </c>
      <c r="E51" s="41"/>
      <c r="F51" s="42"/>
      <c r="G51" s="175"/>
    </row>
    <row r="52" spans="1:9" s="5" customFormat="1" ht="17.25" customHeight="1" x14ac:dyDescent="0.25">
      <c r="A52" s="195"/>
      <c r="B52" s="69" t="s">
        <v>29</v>
      </c>
      <c r="C52" s="70" t="s">
        <v>56</v>
      </c>
      <c r="D52" s="71" t="s">
        <v>66</v>
      </c>
      <c r="E52" s="41"/>
      <c r="F52" s="42"/>
      <c r="G52" s="175"/>
    </row>
    <row r="53" spans="1:9" s="5" customFormat="1" ht="17.25" customHeight="1" x14ac:dyDescent="0.25">
      <c r="A53" s="195"/>
      <c r="B53" s="69" t="s">
        <v>31</v>
      </c>
      <c r="C53" s="70" t="s">
        <v>56</v>
      </c>
      <c r="D53" s="71" t="s">
        <v>67</v>
      </c>
      <c r="E53" s="41">
        <v>0</v>
      </c>
      <c r="F53" s="42"/>
      <c r="G53" s="175"/>
    </row>
    <row r="54" spans="1:9" s="5" customFormat="1" ht="17.25" customHeight="1" x14ac:dyDescent="0.25">
      <c r="A54" s="195"/>
      <c r="B54" s="248" t="s">
        <v>111</v>
      </c>
      <c r="C54" s="249"/>
      <c r="D54" s="249"/>
      <c r="E54" s="16" t="str">
        <f>IF(E52=0,"NR",(E51+E52+E53)/E52)</f>
        <v>NR</v>
      </c>
      <c r="F54" s="37" t="str">
        <f>IF(F52=0,"NR",(F51+F52+F53)/F52)</f>
        <v>NR</v>
      </c>
      <c r="G54" s="175"/>
    </row>
    <row r="55" spans="1:9" s="5" customFormat="1" ht="17.25" customHeight="1" thickBot="1" x14ac:dyDescent="0.3">
      <c r="A55" s="195"/>
      <c r="B55" s="243" t="s">
        <v>138</v>
      </c>
      <c r="C55" s="244"/>
      <c r="D55" s="244"/>
      <c r="E55" s="38" t="str">
        <f>IF((E54)="NR","NR",IF((E54)&lt;1,"Ano","Ne"))</f>
        <v>NR</v>
      </c>
      <c r="F55" s="39" t="str">
        <f>IF((F54)="NR","NR",IF((F54)&lt;1,"Ano","Ne"))</f>
        <v>NR</v>
      </c>
      <c r="G55" s="175"/>
    </row>
    <row r="56" spans="1:9" ht="5.25" customHeight="1" thickBot="1" x14ac:dyDescent="0.3">
      <c r="A56" s="195"/>
      <c r="B56" s="164"/>
      <c r="C56" s="181"/>
      <c r="D56" s="165"/>
      <c r="E56" s="161"/>
      <c r="F56" s="159"/>
      <c r="G56" s="170"/>
    </row>
    <row r="57" spans="1:9" s="5" customFormat="1" ht="20.25" customHeight="1" thickBot="1" x14ac:dyDescent="0.3">
      <c r="A57" s="195"/>
      <c r="B57" s="314" t="s">
        <v>33</v>
      </c>
      <c r="C57" s="315"/>
      <c r="D57" s="315"/>
      <c r="E57" s="34" t="str">
        <f>IF(AND(E48="ANO",F48="Ano",E55="Ano",F55="Ano"),"Ano","Ne")</f>
        <v>Ne</v>
      </c>
      <c r="F57" s="159"/>
      <c r="G57" s="173"/>
    </row>
    <row r="58" spans="1:9" s="5" customFormat="1" ht="15" customHeight="1" thickBot="1" x14ac:dyDescent="0.3">
      <c r="A58" s="195"/>
      <c r="B58" s="164"/>
      <c r="C58" s="181"/>
      <c r="D58" s="165"/>
      <c r="E58" s="161"/>
      <c r="F58" s="159"/>
      <c r="G58" s="170"/>
    </row>
    <row r="59" spans="1:9" s="5" customFormat="1" ht="32.25" customHeight="1" x14ac:dyDescent="0.25">
      <c r="A59" s="198"/>
      <c r="B59" s="240" t="s">
        <v>139</v>
      </c>
      <c r="C59" s="241"/>
      <c r="D59" s="242"/>
      <c r="E59" s="177" t="str">
        <f>IF(OR(E24="ANO",E30="Ano",E35="Ano",E40="Ano",E57="Ano"),"Ano","Ne")</f>
        <v>Ne</v>
      </c>
      <c r="F59" s="178"/>
      <c r="G59" s="179"/>
    </row>
    <row r="60" spans="1:9" s="5" customFormat="1" ht="18" customHeight="1" x14ac:dyDescent="0.25">
      <c r="A60" s="3"/>
      <c r="B60" s="2"/>
      <c r="C60" s="10"/>
      <c r="D60" s="3"/>
      <c r="E60" s="3"/>
      <c r="F60" s="2"/>
      <c r="G60" s="4"/>
    </row>
    <row r="61" spans="1:9" s="5" customFormat="1" ht="6" customHeight="1" x14ac:dyDescent="0.25">
      <c r="A61" s="3"/>
      <c r="B61" s="2"/>
      <c r="C61" s="10"/>
      <c r="D61" s="3"/>
      <c r="E61" s="3"/>
      <c r="F61" s="2"/>
      <c r="G61" s="4"/>
    </row>
    <row r="63" spans="1:9" s="5" customFormat="1" ht="21" customHeight="1" x14ac:dyDescent="0.25">
      <c r="A63" s="3"/>
      <c r="B63" s="2"/>
      <c r="C63" s="10"/>
      <c r="D63" s="3"/>
      <c r="E63" s="3"/>
      <c r="F63" s="2"/>
      <c r="G63" s="4"/>
    </row>
    <row r="64" spans="1:9" s="5" customFormat="1" ht="32.25" customHeight="1" x14ac:dyDescent="0.25">
      <c r="A64" s="3"/>
      <c r="B64" s="2"/>
      <c r="C64" s="10"/>
      <c r="D64" s="3"/>
      <c r="E64" s="3"/>
      <c r="F64" s="2"/>
      <c r="G64" s="4"/>
    </row>
  </sheetData>
  <mergeCells count="5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47:D47"/>
    <mergeCell ref="B30:D30"/>
    <mergeCell ref="C32:D32"/>
    <mergeCell ref="C33:D33"/>
    <mergeCell ref="C34:D34"/>
    <mergeCell ref="B35:D35"/>
    <mergeCell ref="C37:D37"/>
    <mergeCell ref="C38:D38"/>
    <mergeCell ref="C39:D39"/>
    <mergeCell ref="B40:D40"/>
    <mergeCell ref="B42:D42"/>
    <mergeCell ref="B48:D48"/>
    <mergeCell ref="B54:D54"/>
    <mergeCell ref="B55:D55"/>
    <mergeCell ref="B57:D57"/>
    <mergeCell ref="B59:D59"/>
  </mergeCells>
  <conditionalFormatting sqref="E30 E35 E40 E57 E59">
    <cfRule type="containsText" dxfId="246" priority="43" operator="containsText" text="Ne">
      <formula>NOT(ISERROR(SEARCH("Ne",E30)))</formula>
    </cfRule>
    <cfRule type="containsText" dxfId="245" priority="44" operator="containsText" text="Ano">
      <formula>NOT(ISERROR(SEARCH("Ano",E30)))</formula>
    </cfRule>
  </conditionalFormatting>
  <conditionalFormatting sqref="A33:A36 A38:A42 A25:A31 A44:A1048576 A1:A3">
    <cfRule type="beginsWith" dxfId="244" priority="41" operator="beginsWith" text="RE">
      <formula>LEFT(A1,LEN("RE"))="RE"</formula>
    </cfRule>
    <cfRule type="containsText" dxfId="243" priority="42" operator="containsText" text="&quot;RELEVANTNÍ&quot;">
      <formula>NOT(ISERROR(SEARCH("""RELEVANTNÍ""",A1)))</formula>
    </cfRule>
  </conditionalFormatting>
  <conditionalFormatting sqref="E14:F14 F18:F21 E9:F9 E25:F26 E49:F49 E56:F1048576 E35:F37 E40:F42 F38:F39 E16:F16 E30:F32 F27:F29 B18:E18 F33 F24 E2:F3">
    <cfRule type="beginsWith" dxfId="242" priority="40" operator="beginsWith" text="RE">
      <formula>LEFT(B2,LEN("RE"))="RE"</formula>
    </cfRule>
  </conditionalFormatting>
  <conditionalFormatting sqref="E17">
    <cfRule type="beginsWith" dxfId="241" priority="39" operator="beginsWith" text="RE">
      <formula>LEFT(E17,LEN("RE"))="RE"</formula>
    </cfRule>
  </conditionalFormatting>
  <conditionalFormatting sqref="E10:F11">
    <cfRule type="beginsWith" dxfId="240" priority="38" operator="beginsWith" text="RE">
      <formula>LEFT(E10,LEN("RE"))="RE"</formula>
    </cfRule>
  </conditionalFormatting>
  <conditionalFormatting sqref="A5:A16">
    <cfRule type="beginsWith" dxfId="239" priority="36" operator="beginsWith" text="RE">
      <formula>LEFT(A5,LEN("RE"))="RE"</formula>
    </cfRule>
    <cfRule type="containsText" dxfId="238" priority="37" operator="containsText" text="&quot;RELEVANTNÍ&quot;">
      <formula>NOT(ISERROR(SEARCH("""RELEVANTNÍ""",A5)))</formula>
    </cfRule>
  </conditionalFormatting>
  <conditionalFormatting sqref="A4">
    <cfRule type="beginsWith" dxfId="237" priority="34" operator="beginsWith" text="RE">
      <formula>LEFT(A4,LEN("RE"))="RE"</formula>
    </cfRule>
    <cfRule type="containsText" dxfId="236" priority="35" operator="containsText" text="&quot;RELEVANTNÍ&quot;">
      <formula>NOT(ISERROR(SEARCH("""RELEVANTNÍ""",A4)))</formula>
    </cfRule>
  </conditionalFormatting>
  <conditionalFormatting sqref="A17:A24">
    <cfRule type="beginsWith" dxfId="235" priority="32" operator="beginsWith" text="RE">
      <formula>LEFT(A17,LEN("RE"))="RE"</formula>
    </cfRule>
    <cfRule type="containsText" dxfId="234" priority="33" operator="containsText" text="&quot;RELEVANTNÍ&quot;">
      <formula>NOT(ISERROR(SEARCH("""RELEVANTNÍ""",A17)))</formula>
    </cfRule>
  </conditionalFormatting>
  <conditionalFormatting sqref="E47:F47">
    <cfRule type="beginsWith" dxfId="233" priority="31" operator="beginsWith" text="RE">
      <formula>LEFT(E47,LEN("RE"))="RE"</formula>
    </cfRule>
  </conditionalFormatting>
  <conditionalFormatting sqref="E54:F55">
    <cfRule type="beginsWith" dxfId="232" priority="30" operator="beginsWith" text="RE">
      <formula>LEFT(E54,LEN("RE"))="RE"</formula>
    </cfRule>
  </conditionalFormatting>
  <conditionalFormatting sqref="E28:E29">
    <cfRule type="beginsWith" dxfId="231" priority="29" operator="beginsWith" text="RE">
      <formula>LEFT(E28,LEN("RE"))="RE"</formula>
    </cfRule>
  </conditionalFormatting>
  <conditionalFormatting sqref="E28:E29">
    <cfRule type="expression" dxfId="230" priority="28">
      <formula>$E$26="NERELEVANTNÍ"</formula>
    </cfRule>
  </conditionalFormatting>
  <conditionalFormatting sqref="E45:F46">
    <cfRule type="beginsWith" dxfId="229" priority="27" operator="beginsWith" text="RE">
      <formula>LEFT(E45,LEN("RE"))="RE"</formula>
    </cfRule>
  </conditionalFormatting>
  <conditionalFormatting sqref="E45:F46">
    <cfRule type="expression" dxfId="228" priority="26">
      <formula>$E$42="NERELEVANTNÍ"</formula>
    </cfRule>
  </conditionalFormatting>
  <conditionalFormatting sqref="E51:F53">
    <cfRule type="beginsWith" dxfId="227" priority="25" operator="beginsWith" text="RE">
      <formula>LEFT(E51,LEN("RE"))="RE"</formula>
    </cfRule>
  </conditionalFormatting>
  <conditionalFormatting sqref="E51:F53">
    <cfRule type="expression" dxfId="226" priority="24">
      <formula>$E$42="NERELEVANTNÍ"</formula>
    </cfRule>
  </conditionalFormatting>
  <conditionalFormatting sqref="A43">
    <cfRule type="beginsWith" dxfId="225" priority="22" operator="beginsWith" text="RE">
      <formula>LEFT(A43,LEN("RE"))="RE"</formula>
    </cfRule>
    <cfRule type="containsText" dxfId="224" priority="23" operator="containsText" text="&quot;RELEVANTNÍ&quot;">
      <formula>NOT(ISERROR(SEARCH("""RELEVANTNÍ""",A43)))</formula>
    </cfRule>
  </conditionalFormatting>
  <conditionalFormatting sqref="E43:F43">
    <cfRule type="beginsWith" dxfId="223" priority="21" operator="beginsWith" text="RE">
      <formula>LEFT(E43,LEN("RE"))="RE"</formula>
    </cfRule>
  </conditionalFormatting>
  <conditionalFormatting sqref="E15:F15">
    <cfRule type="beginsWith" dxfId="222" priority="20" operator="beginsWith" text="RE">
      <formula>LEFT(E15,LEN("RE"))="RE"</formula>
    </cfRule>
  </conditionalFormatting>
  <conditionalFormatting sqref="E48:F48">
    <cfRule type="beginsWith" dxfId="221" priority="19" operator="beginsWith" text="RE">
      <formula>LEFT(E48,LEN("RE"))="RE"</formula>
    </cfRule>
  </conditionalFormatting>
  <conditionalFormatting sqref="E33">
    <cfRule type="beginsWith" dxfId="220" priority="18" operator="beginsWith" text="RE">
      <formula>LEFT(E33,LEN("RE"))="RE"</formula>
    </cfRule>
  </conditionalFormatting>
  <conditionalFormatting sqref="E34">
    <cfRule type="beginsWith" dxfId="219" priority="17" operator="beginsWith" text="RE">
      <formula>LEFT(E34,LEN("RE"))="RE"</formula>
    </cfRule>
  </conditionalFormatting>
  <conditionalFormatting sqref="E38">
    <cfRule type="beginsWith" dxfId="218" priority="16" operator="beginsWith" text="RE">
      <formula>LEFT(E38,LEN("RE"))="RE"</formula>
    </cfRule>
  </conditionalFormatting>
  <conditionalFormatting sqref="E39">
    <cfRule type="beginsWith" dxfId="217" priority="15" operator="beginsWith" text="RE">
      <formula>LEFT(E39,LEN("RE"))="RE"</formula>
    </cfRule>
  </conditionalFormatting>
  <conditionalFormatting sqref="E27">
    <cfRule type="beginsWith" dxfId="216" priority="14" operator="beginsWith" text="RE">
      <formula>LEFT(E27,LEN("RE"))="RE"</formula>
    </cfRule>
  </conditionalFormatting>
  <conditionalFormatting sqref="E44:F44">
    <cfRule type="beginsWith" dxfId="215" priority="13" operator="beginsWith" text="RE">
      <formula>LEFT(E44,LEN("RE"))="RE"</formula>
    </cfRule>
  </conditionalFormatting>
  <conditionalFormatting sqref="E50:F50">
    <cfRule type="beginsWith" dxfId="214" priority="12" operator="beginsWith" text="RE">
      <formula>LEFT(E50,LEN("RE"))="RE"</formula>
    </cfRule>
  </conditionalFormatting>
  <conditionalFormatting sqref="E13:F13">
    <cfRule type="beginsWith" dxfId="213" priority="11" operator="beginsWith" text="RE">
      <formula>LEFT(E13,LEN("RE"))="RE"</formula>
    </cfRule>
  </conditionalFormatting>
  <conditionalFormatting sqref="E13:F13">
    <cfRule type="beginsWith" dxfId="212" priority="10" operator="beginsWith" text="RE">
      <formula>LEFT(E13,LEN("RE"))="RE"</formula>
    </cfRule>
  </conditionalFormatting>
  <conditionalFormatting sqref="E24">
    <cfRule type="containsText" dxfId="211" priority="8" operator="containsText" text="Ne">
      <formula>NOT(ISERROR(SEARCH("Ne",E24)))</formula>
    </cfRule>
    <cfRule type="containsText" dxfId="210" priority="9" operator="containsText" text="Ano">
      <formula>NOT(ISERROR(SEARCH("Ano",E24)))</formula>
    </cfRule>
  </conditionalFormatting>
  <conditionalFormatting sqref="E19 E22:E24">
    <cfRule type="beginsWith" dxfId="209" priority="7" operator="beginsWith" text="RE">
      <formula>LEFT(E19,LEN("RE"))="RE"</formula>
    </cfRule>
  </conditionalFormatting>
  <conditionalFormatting sqref="E21:E23">
    <cfRule type="expression" dxfId="208" priority="6">
      <formula>$E$19="NERELEVANTNÍ"</formula>
    </cfRule>
  </conditionalFormatting>
  <conditionalFormatting sqref="E20">
    <cfRule type="beginsWith" dxfId="207" priority="5" operator="beginsWith" text="RE">
      <formula>LEFT(E20,LEN("RE"))="RE"</formula>
    </cfRule>
  </conditionalFormatting>
  <conditionalFormatting sqref="E12:F12">
    <cfRule type="beginsWith" dxfId="206" priority="4" operator="beginsWith" text="RE">
      <formula>LEFT(E12,LEN("RE"))="RE"</formula>
    </cfRule>
  </conditionalFormatting>
  <conditionalFormatting sqref="F17">
    <cfRule type="beginsWith" dxfId="205" priority="3" operator="beginsWith" text="RE">
      <formula>LEFT(F17,LEN("RE"))="RE"</formula>
    </cfRule>
  </conditionalFormatting>
  <conditionalFormatting sqref="B1">
    <cfRule type="beginsWith" dxfId="204" priority="1" operator="beginsWith" text="RE">
      <formula>LEFT(B1,LEN("RE"))="RE"</formula>
    </cfRule>
    <cfRule type="containsText" dxfId="203" priority="2" operator="containsText" text="&quot;RELEVANTNÍ&quot;">
      <formula>NOT(ISERROR(SEARCH("""RELEVANTNÍ""",B1)))</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J17" sqref="J17"/>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48.75" customHeight="1" x14ac:dyDescent="0.25">
      <c r="A1" s="189"/>
      <c r="B1" s="190"/>
      <c r="C1" s="190"/>
      <c r="D1" s="191"/>
      <c r="E1" s="191"/>
      <c r="F1" s="191"/>
      <c r="G1" s="201"/>
    </row>
    <row r="2" spans="1:11" ht="18" x14ac:dyDescent="0.25">
      <c r="A2" s="182"/>
      <c r="B2" s="185" t="s">
        <v>0</v>
      </c>
      <c r="C2" s="186"/>
      <c r="D2" s="168"/>
      <c r="E2" s="168"/>
      <c r="F2" s="167"/>
      <c r="G2" s="187"/>
    </row>
    <row r="3" spans="1:11" ht="5.25" customHeight="1" thickBot="1" x14ac:dyDescent="0.3">
      <c r="A3" s="169"/>
      <c r="B3" s="159"/>
      <c r="C3" s="159"/>
      <c r="D3" s="161"/>
      <c r="E3" s="161"/>
      <c r="F3" s="159"/>
      <c r="G3" s="170"/>
    </row>
    <row r="4" spans="1:11" ht="17.25" customHeight="1" x14ac:dyDescent="0.25">
      <c r="A4" s="171" t="s">
        <v>93</v>
      </c>
      <c r="B4" s="258" t="s">
        <v>100</v>
      </c>
      <c r="C4" s="259"/>
      <c r="D4" s="260"/>
      <c r="E4" s="260"/>
      <c r="F4" s="261"/>
      <c r="G4" s="172"/>
    </row>
    <row r="5" spans="1:11" ht="17.25" customHeight="1" x14ac:dyDescent="0.25">
      <c r="A5" s="169"/>
      <c r="B5" s="274" t="s">
        <v>1</v>
      </c>
      <c r="C5" s="275"/>
      <c r="D5" s="272"/>
      <c r="E5" s="272"/>
      <c r="F5" s="273"/>
      <c r="G5" s="173"/>
    </row>
    <row r="6" spans="1:11" ht="17.25" customHeight="1" x14ac:dyDescent="0.25">
      <c r="A6" s="169"/>
      <c r="B6" s="274" t="s">
        <v>2</v>
      </c>
      <c r="C6" s="275"/>
      <c r="D6" s="272"/>
      <c r="E6" s="272"/>
      <c r="F6" s="273"/>
      <c r="G6" s="173"/>
    </row>
    <row r="7" spans="1:11" ht="17.25" customHeight="1" x14ac:dyDescent="0.25">
      <c r="A7" s="169"/>
      <c r="B7" s="274" t="s">
        <v>3</v>
      </c>
      <c r="C7" s="275"/>
      <c r="D7" s="278"/>
      <c r="E7" s="278"/>
      <c r="F7" s="279"/>
      <c r="G7" s="174"/>
    </row>
    <row r="8" spans="1:11" ht="17.25" customHeight="1" thickBot="1" x14ac:dyDescent="0.3">
      <c r="A8" s="169"/>
      <c r="B8" s="262" t="s">
        <v>4</v>
      </c>
      <c r="C8" s="263"/>
      <c r="D8" s="280"/>
      <c r="E8" s="280"/>
      <c r="F8" s="281"/>
      <c r="G8" s="170"/>
    </row>
    <row r="9" spans="1:11" ht="9.9499999999999993" customHeight="1" thickBot="1" x14ac:dyDescent="0.3">
      <c r="A9" s="169"/>
      <c r="B9" s="159"/>
      <c r="C9" s="160"/>
      <c r="D9" s="161"/>
      <c r="E9" s="161"/>
      <c r="F9" s="159"/>
      <c r="G9" s="170"/>
      <c r="J9" s="11"/>
      <c r="K9" s="3"/>
    </row>
    <row r="10" spans="1:11" ht="17.25" customHeight="1" x14ac:dyDescent="0.25">
      <c r="A10" s="169"/>
      <c r="B10" s="258" t="s">
        <v>109</v>
      </c>
      <c r="C10" s="259"/>
      <c r="D10" s="260" t="s">
        <v>79</v>
      </c>
      <c r="E10" s="260"/>
      <c r="F10" s="261"/>
      <c r="G10" s="170"/>
      <c r="K10" s="3"/>
    </row>
    <row r="11" spans="1:11" ht="33" customHeight="1" x14ac:dyDescent="0.25">
      <c r="A11" s="169"/>
      <c r="B11" s="270" t="s">
        <v>291</v>
      </c>
      <c r="C11" s="271"/>
      <c r="D11" s="272" t="s">
        <v>79</v>
      </c>
      <c r="E11" s="272"/>
      <c r="F11" s="273"/>
      <c r="G11" s="170"/>
      <c r="K11" s="3"/>
    </row>
    <row r="12" spans="1:11" ht="17.25" customHeight="1" x14ac:dyDescent="0.25">
      <c r="A12" s="169"/>
      <c r="B12" s="274" t="s">
        <v>98</v>
      </c>
      <c r="C12" s="275"/>
      <c r="D12" s="272" t="s">
        <v>79</v>
      </c>
      <c r="E12" s="272"/>
      <c r="F12" s="273"/>
      <c r="G12" s="170"/>
      <c r="K12" s="3"/>
    </row>
    <row r="13" spans="1:11" ht="33.950000000000003" customHeight="1" x14ac:dyDescent="0.25">
      <c r="A13" s="169"/>
      <c r="B13" s="274" t="s">
        <v>277</v>
      </c>
      <c r="C13" s="275"/>
      <c r="D13" s="272" t="s">
        <v>79</v>
      </c>
      <c r="E13" s="272"/>
      <c r="F13" s="273"/>
      <c r="G13" s="170"/>
      <c r="K13" s="3"/>
    </row>
    <row r="14" spans="1:11" ht="17.25" customHeight="1" x14ac:dyDescent="0.25">
      <c r="A14" s="169"/>
      <c r="B14" s="274" t="s">
        <v>99</v>
      </c>
      <c r="C14" s="275"/>
      <c r="D14" s="272" t="s">
        <v>212</v>
      </c>
      <c r="E14" s="272"/>
      <c r="F14" s="273"/>
      <c r="G14" s="170"/>
      <c r="K14" s="3"/>
    </row>
    <row r="15" spans="1:11" ht="33" customHeight="1" thickBot="1" x14ac:dyDescent="0.3">
      <c r="A15" s="169"/>
      <c r="B15" s="262" t="s">
        <v>144</v>
      </c>
      <c r="C15" s="263"/>
      <c r="D15" s="264" t="s">
        <v>79</v>
      </c>
      <c r="E15" s="264"/>
      <c r="F15" s="265"/>
      <c r="G15" s="170"/>
      <c r="K15" s="3"/>
    </row>
    <row r="16" spans="1:11" ht="20.25" customHeight="1" thickBot="1" x14ac:dyDescent="0.3">
      <c r="A16" s="169"/>
      <c r="B16" s="159"/>
      <c r="C16" s="159"/>
      <c r="D16" s="161"/>
      <c r="E16" s="161"/>
      <c r="F16" s="159"/>
      <c r="G16" s="170"/>
      <c r="K16" s="3"/>
    </row>
    <row r="17" spans="1:11" ht="20.25" customHeight="1" thickBot="1" x14ac:dyDescent="0.3">
      <c r="A17" s="171" t="s">
        <v>94</v>
      </c>
      <c r="B17" s="266" t="s">
        <v>112</v>
      </c>
      <c r="C17" s="267"/>
      <c r="D17" s="268"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9"/>
      <c r="F17" s="276" t="s">
        <v>309</v>
      </c>
      <c r="G17" s="277"/>
      <c r="K17" s="3"/>
    </row>
    <row r="18" spans="1:11" ht="8.25" customHeight="1" thickBot="1" x14ac:dyDescent="0.3">
      <c r="A18" s="169"/>
      <c r="B18" s="159"/>
      <c r="C18" s="159"/>
      <c r="D18" s="161"/>
      <c r="E18" s="161"/>
      <c r="F18" s="159"/>
      <c r="G18" s="170"/>
      <c r="K18" s="3"/>
    </row>
    <row r="19" spans="1:11" ht="20.25" customHeight="1" x14ac:dyDescent="0.25">
      <c r="A19" s="169"/>
      <c r="B19" s="258" t="s">
        <v>294</v>
      </c>
      <c r="C19" s="297" t="s">
        <v>69</v>
      </c>
      <c r="D19" s="293" t="s">
        <v>72</v>
      </c>
      <c r="E19" s="29" t="str">
        <f>IF(OR(D17="kritéria A,C,D,E",D17="kritéria A,C,D"),"RELEVANTNÍ","NERELEVANTNÍ")</f>
        <v>NERELEVANTNÍ</v>
      </c>
      <c r="F19" s="159"/>
      <c r="G19" s="170"/>
      <c r="K19" s="3"/>
    </row>
    <row r="20" spans="1:11" s="6" customFormat="1" ht="20.25" customHeight="1" x14ac:dyDescent="0.25">
      <c r="A20" s="169"/>
      <c r="B20" s="274"/>
      <c r="C20" s="298"/>
      <c r="D20" s="294"/>
      <c r="E20" s="30" t="str">
        <f>IF($D$8&gt;1,$D$8,"")</f>
        <v/>
      </c>
      <c r="F20" s="163"/>
      <c r="G20" s="188"/>
    </row>
    <row r="21" spans="1:11" s="6" customFormat="1" ht="30" customHeight="1" x14ac:dyDescent="0.25">
      <c r="A21" s="169"/>
      <c r="B21" s="31" t="s">
        <v>19</v>
      </c>
      <c r="C21" s="330" t="s">
        <v>246</v>
      </c>
      <c r="D21" s="331"/>
      <c r="E21" s="32"/>
      <c r="F21" s="163"/>
      <c r="G21" s="188"/>
    </row>
    <row r="22" spans="1:11" ht="17.25" customHeight="1" x14ac:dyDescent="0.25">
      <c r="A22" s="169"/>
      <c r="B22" s="31" t="s">
        <v>34</v>
      </c>
      <c r="C22" s="330" t="s">
        <v>245</v>
      </c>
      <c r="D22" s="331"/>
      <c r="E22" s="32"/>
      <c r="F22" s="159"/>
      <c r="G22" s="170"/>
      <c r="K22" s="3"/>
    </row>
    <row r="23" spans="1:11" ht="17.25" customHeight="1" x14ac:dyDescent="0.25">
      <c r="A23" s="169"/>
      <c r="B23" s="31" t="s">
        <v>80</v>
      </c>
      <c r="C23" s="330" t="s">
        <v>280</v>
      </c>
      <c r="D23" s="331"/>
      <c r="E23" s="32"/>
      <c r="F23" s="159"/>
      <c r="G23" s="170"/>
      <c r="K23" s="3"/>
    </row>
    <row r="24" spans="1:11" ht="17.25" customHeight="1" thickBot="1" x14ac:dyDescent="0.3">
      <c r="A24" s="169"/>
      <c r="B24" s="301" t="s">
        <v>18</v>
      </c>
      <c r="C24" s="302"/>
      <c r="D24" s="303"/>
      <c r="E24" s="33" t="str">
        <f>IF(E21&lt;((E22+E23)/2),"Ano","Ne")</f>
        <v>Ne</v>
      </c>
      <c r="F24" s="159"/>
      <c r="G24" s="170"/>
      <c r="K24" s="3"/>
    </row>
    <row r="25" spans="1:11" ht="9.9499999999999993" customHeight="1" thickBot="1" x14ac:dyDescent="0.3">
      <c r="A25" s="169"/>
      <c r="B25" s="159"/>
      <c r="C25" s="159"/>
      <c r="D25" s="166"/>
      <c r="E25" s="166"/>
      <c r="F25" s="159"/>
      <c r="G25" s="170"/>
      <c r="K25" s="3"/>
    </row>
    <row r="26" spans="1:11" s="5" customFormat="1" ht="20.25" customHeight="1" x14ac:dyDescent="0.25">
      <c r="A26" s="169"/>
      <c r="B26" s="295" t="s">
        <v>295</v>
      </c>
      <c r="C26" s="293" t="s">
        <v>69</v>
      </c>
      <c r="D26" s="293" t="s">
        <v>72</v>
      </c>
      <c r="E26" s="29" t="str">
        <f>IF(OR(D17="kritéria B,C,D,E",D17="kritéria B,C,D"),"RELEVANTNÍ","NERELEVANTNÍ")</f>
        <v>NERELEVANTNÍ</v>
      </c>
      <c r="F26" s="159"/>
      <c r="G26" s="170"/>
      <c r="K26" s="3"/>
    </row>
    <row r="27" spans="1:11" s="5" customFormat="1" ht="20.25" customHeight="1" x14ac:dyDescent="0.25">
      <c r="A27" s="169"/>
      <c r="B27" s="296"/>
      <c r="C27" s="294"/>
      <c r="D27" s="294"/>
      <c r="E27" s="30" t="str">
        <f>IF($D$8&gt;1,$D$8,"")</f>
        <v/>
      </c>
      <c r="F27" s="159"/>
      <c r="G27" s="170"/>
      <c r="K27" s="3"/>
    </row>
    <row r="28" spans="1:11" s="5" customFormat="1" ht="27.95" customHeight="1" x14ac:dyDescent="0.25">
      <c r="A28" s="169"/>
      <c r="B28" s="31" t="s">
        <v>19</v>
      </c>
      <c r="C28" s="330" t="s">
        <v>246</v>
      </c>
      <c r="D28" s="331"/>
      <c r="E28" s="32"/>
      <c r="F28" s="159"/>
      <c r="G28" s="170"/>
      <c r="K28" s="3"/>
    </row>
    <row r="29" spans="1:11" s="5" customFormat="1" ht="17.25" customHeight="1" x14ac:dyDescent="0.25">
      <c r="A29" s="169"/>
      <c r="B29" s="31" t="s">
        <v>14</v>
      </c>
      <c r="C29" s="330" t="s">
        <v>281</v>
      </c>
      <c r="D29" s="331"/>
      <c r="E29" s="32"/>
      <c r="F29" s="159"/>
      <c r="G29" s="170"/>
      <c r="K29" s="3"/>
    </row>
    <row r="30" spans="1:11" s="5" customFormat="1" ht="17.25" customHeight="1" x14ac:dyDescent="0.25">
      <c r="A30" s="169"/>
      <c r="B30" s="31" t="s">
        <v>16</v>
      </c>
      <c r="C30" s="330" t="s">
        <v>282</v>
      </c>
      <c r="D30" s="331"/>
      <c r="E30" s="32"/>
      <c r="F30" s="159"/>
      <c r="G30" s="170"/>
      <c r="K30" s="3"/>
    </row>
    <row r="31" spans="1:11" s="5" customFormat="1" ht="17.25" customHeight="1" thickBot="1" x14ac:dyDescent="0.3">
      <c r="A31" s="169"/>
      <c r="B31" s="299" t="s">
        <v>21</v>
      </c>
      <c r="C31" s="300"/>
      <c r="D31" s="300"/>
      <c r="E31" s="33" t="str">
        <f>IF(AND((E29+E30)&gt;0,E28&gt;0),"Ne",(IF((ABS(E29+E30))&gt;((E28-(ABS(E29+E30)))/2),"Ano","Ne")))</f>
        <v>Ne</v>
      </c>
      <c r="F31" s="159"/>
      <c r="G31" s="170"/>
      <c r="K31" s="3"/>
    </row>
    <row r="32" spans="1:11" s="5" customFormat="1" ht="9.9499999999999993" customHeight="1" thickBot="1" x14ac:dyDescent="0.3">
      <c r="A32" s="169"/>
      <c r="B32" s="159"/>
      <c r="C32" s="159"/>
      <c r="D32" s="161"/>
      <c r="E32" s="161"/>
      <c r="F32" s="159"/>
      <c r="G32" s="170"/>
      <c r="K32" s="3"/>
    </row>
    <row r="33" spans="1:11" s="5" customFormat="1" ht="20.25" customHeight="1" x14ac:dyDescent="0.25">
      <c r="A33" s="169"/>
      <c r="B33" s="72" t="s">
        <v>133</v>
      </c>
      <c r="C33" s="257" t="s">
        <v>69</v>
      </c>
      <c r="D33" s="257"/>
      <c r="E33" s="29" t="s">
        <v>52</v>
      </c>
      <c r="F33" s="159"/>
      <c r="G33" s="170"/>
      <c r="K33" s="3"/>
    </row>
    <row r="34" spans="1:11" s="5" customFormat="1" ht="17.25" customHeight="1" x14ac:dyDescent="0.25">
      <c r="A34" s="169"/>
      <c r="B34" s="158" t="s">
        <v>22</v>
      </c>
      <c r="C34" s="252" t="s">
        <v>71</v>
      </c>
      <c r="D34" s="252"/>
      <c r="E34" s="40" t="s">
        <v>79</v>
      </c>
      <c r="F34" s="304" t="s">
        <v>304</v>
      </c>
      <c r="G34" s="305"/>
      <c r="K34" s="3"/>
    </row>
    <row r="35" spans="1:11" s="5" customFormat="1" ht="17.25" customHeight="1" x14ac:dyDescent="0.25">
      <c r="A35" s="169"/>
      <c r="B35" s="158" t="s">
        <v>209</v>
      </c>
      <c r="C35" s="252" t="s">
        <v>77</v>
      </c>
      <c r="D35" s="252"/>
      <c r="E35" s="40" t="s">
        <v>79</v>
      </c>
      <c r="F35" s="304"/>
      <c r="G35" s="305"/>
      <c r="K35" s="3"/>
    </row>
    <row r="36" spans="1:11" s="5" customFormat="1" ht="17.25" customHeight="1" thickBot="1" x14ac:dyDescent="0.3">
      <c r="A36" s="169"/>
      <c r="B36" s="243" t="s">
        <v>23</v>
      </c>
      <c r="C36" s="244"/>
      <c r="D36" s="244"/>
      <c r="E36" s="33" t="str">
        <f>IF(OR(E34="Ano",E35="Ano"),"Ano","Ne")</f>
        <v>Ne</v>
      </c>
      <c r="F36" s="159"/>
      <c r="G36" s="170"/>
      <c r="K36" s="3"/>
    </row>
    <row r="37" spans="1:11" s="5" customFormat="1" ht="9.9499999999999993" customHeight="1" thickBot="1" x14ac:dyDescent="0.3">
      <c r="A37" s="169"/>
      <c r="B37" s="164"/>
      <c r="C37" s="164"/>
      <c r="D37" s="165"/>
      <c r="E37" s="161"/>
      <c r="F37" s="159"/>
      <c r="G37" s="170"/>
      <c r="K37" s="3"/>
    </row>
    <row r="38" spans="1:11" s="5" customFormat="1" ht="20.25" customHeight="1" x14ac:dyDescent="0.25">
      <c r="A38" s="169"/>
      <c r="B38" s="72" t="s">
        <v>134</v>
      </c>
      <c r="C38" s="257" t="s">
        <v>69</v>
      </c>
      <c r="D38" s="257"/>
      <c r="E38" s="29" t="s">
        <v>52</v>
      </c>
      <c r="F38" s="159"/>
      <c r="G38" s="170"/>
      <c r="K38" s="3"/>
    </row>
    <row r="39" spans="1:11" s="5" customFormat="1" ht="32.25" customHeight="1" x14ac:dyDescent="0.25">
      <c r="A39" s="169"/>
      <c r="B39" s="158" t="s">
        <v>210</v>
      </c>
      <c r="C39" s="252" t="s">
        <v>77</v>
      </c>
      <c r="D39" s="252"/>
      <c r="E39" s="40" t="s">
        <v>79</v>
      </c>
      <c r="F39" s="159"/>
      <c r="G39" s="170"/>
      <c r="K39" s="3"/>
    </row>
    <row r="40" spans="1:11" s="5" customFormat="1" ht="32.25" customHeight="1" x14ac:dyDescent="0.25">
      <c r="A40" s="169"/>
      <c r="B40" s="158" t="s">
        <v>211</v>
      </c>
      <c r="C40" s="252" t="s">
        <v>77</v>
      </c>
      <c r="D40" s="252"/>
      <c r="E40" s="40" t="s">
        <v>79</v>
      </c>
      <c r="F40" s="159"/>
      <c r="G40" s="170"/>
      <c r="K40" s="3"/>
    </row>
    <row r="41" spans="1:11" s="5" customFormat="1" ht="17.25" customHeight="1" thickBot="1" x14ac:dyDescent="0.3">
      <c r="A41" s="169"/>
      <c r="B41" s="243" t="s">
        <v>24</v>
      </c>
      <c r="C41" s="244"/>
      <c r="D41" s="244"/>
      <c r="E41" s="33" t="str">
        <f>IF(OR(E39="Ano",E40="Ano"),"Ano","Ne")</f>
        <v>Ne</v>
      </c>
      <c r="F41" s="159"/>
      <c r="G41" s="170"/>
      <c r="K41" s="3"/>
    </row>
    <row r="42" spans="1:11" s="5" customFormat="1" ht="9.9499999999999993" customHeight="1" thickBot="1" x14ac:dyDescent="0.3">
      <c r="A42" s="169"/>
      <c r="B42" s="164"/>
      <c r="C42" s="164"/>
      <c r="D42" s="165"/>
      <c r="E42" s="161"/>
      <c r="F42" s="159"/>
      <c r="G42" s="170"/>
      <c r="K42" s="3"/>
    </row>
    <row r="43" spans="1:11" s="5" customFormat="1" ht="20.25" customHeight="1" thickBot="1" x14ac:dyDescent="0.3">
      <c r="A43" s="169"/>
      <c r="B43" s="245" t="s">
        <v>135</v>
      </c>
      <c r="C43" s="246"/>
      <c r="D43" s="247"/>
      <c r="E43" s="43" t="str">
        <f>IF(OR(D17="kritéria A,C,D,E",D17="kritéria B,C,D,E",D17="kritéria C,D,E"),"RELEVANTNÍ","NERELEVANTNÍ")</f>
        <v>NERELEVANTNÍ</v>
      </c>
      <c r="F43" s="160"/>
      <c r="G43" s="175"/>
      <c r="K43" s="3"/>
    </row>
    <row r="44" spans="1:11" s="5" customFormat="1" ht="5.25" customHeight="1" thickBot="1" x14ac:dyDescent="0.3">
      <c r="A44" s="169"/>
      <c r="B44" s="164"/>
      <c r="C44" s="164"/>
      <c r="D44" s="165"/>
      <c r="E44" s="166"/>
      <c r="F44" s="166"/>
      <c r="G44" s="175"/>
      <c r="K44" s="3"/>
    </row>
    <row r="45" spans="1:11" s="5" customFormat="1" ht="20.25" customHeight="1" x14ac:dyDescent="0.25">
      <c r="A45" s="169"/>
      <c r="B45" s="74" t="s">
        <v>136</v>
      </c>
      <c r="C45" s="157" t="s">
        <v>69</v>
      </c>
      <c r="D45" s="157" t="s">
        <v>126</v>
      </c>
      <c r="E45" s="35" t="str">
        <f>IF($D$8&gt;1,$D$8,"")</f>
        <v/>
      </c>
      <c r="F45" s="36" t="str">
        <f>IF($D$8&gt;1,$D$8-1,"")</f>
        <v/>
      </c>
      <c r="G45" s="175"/>
      <c r="K45" s="3"/>
    </row>
    <row r="46" spans="1:11" s="5" customFormat="1" ht="27.95" customHeight="1" x14ac:dyDescent="0.25">
      <c r="A46" s="169"/>
      <c r="B46" s="69" t="s">
        <v>19</v>
      </c>
      <c r="C46" s="330" t="s">
        <v>246</v>
      </c>
      <c r="D46" s="331"/>
      <c r="E46" s="19">
        <v>0</v>
      </c>
      <c r="F46" s="32"/>
      <c r="G46" s="175"/>
      <c r="H46" s="1"/>
      <c r="K46" s="3"/>
    </row>
    <row r="47" spans="1:11" s="5" customFormat="1" ht="26.1" customHeight="1" x14ac:dyDescent="0.25">
      <c r="A47" s="169"/>
      <c r="B47" s="69" t="s">
        <v>129</v>
      </c>
      <c r="C47" s="250" t="s">
        <v>264</v>
      </c>
      <c r="D47" s="251"/>
      <c r="E47" s="19">
        <v>0</v>
      </c>
      <c r="F47" s="32"/>
      <c r="G47" s="175"/>
      <c r="H47" s="1"/>
      <c r="K47" s="3"/>
    </row>
    <row r="48" spans="1:11" s="5" customFormat="1" ht="17.25" customHeight="1" x14ac:dyDescent="0.25">
      <c r="A48" s="169"/>
      <c r="B48" s="248" t="s">
        <v>110</v>
      </c>
      <c r="C48" s="249"/>
      <c r="D48" s="249"/>
      <c r="E48" s="16" t="str">
        <f>IF((E46)=0,"NR",(E47/E46))</f>
        <v>NR</v>
      </c>
      <c r="F48" s="37" t="str">
        <f>IF((F46)=0,"NR",(F47/F46))</f>
        <v>NR</v>
      </c>
      <c r="G48" s="175"/>
      <c r="H48" s="17"/>
      <c r="K48" s="3"/>
    </row>
    <row r="49" spans="1:11" s="5" customFormat="1" ht="17.25" customHeight="1" thickBot="1" x14ac:dyDescent="0.3">
      <c r="A49" s="169"/>
      <c r="B49" s="243" t="s">
        <v>26</v>
      </c>
      <c r="C49" s="244"/>
      <c r="D49" s="244"/>
      <c r="E49" s="38" t="str">
        <f>IF((E46)="0","Ano",IF((E48)&lt;0,"Chyba",IF(E48&gt;7.5,"Ano","Ne")))</f>
        <v>Ano</v>
      </c>
      <c r="F49" s="39" t="str">
        <f>IF((F46)="0","Ano",IF((F48)&lt;0,"Chyba",IF(F48&gt;7.5,"Ano","Ne")))</f>
        <v>Ano</v>
      </c>
      <c r="G49" s="175"/>
      <c r="K49" s="3"/>
    </row>
    <row r="50" spans="1:11" s="5" customFormat="1" ht="5.25" customHeight="1" thickBot="1" x14ac:dyDescent="0.3">
      <c r="A50" s="169"/>
      <c r="B50" s="164"/>
      <c r="C50" s="164"/>
      <c r="D50" s="165"/>
      <c r="E50" s="166"/>
      <c r="F50" s="166"/>
      <c r="G50" s="175"/>
      <c r="K50" s="3"/>
    </row>
    <row r="51" spans="1:11" s="5" customFormat="1" ht="20.25" customHeight="1" x14ac:dyDescent="0.25">
      <c r="A51" s="169"/>
      <c r="B51" s="74" t="s">
        <v>137</v>
      </c>
      <c r="C51" s="157" t="s">
        <v>69</v>
      </c>
      <c r="D51" s="157" t="s">
        <v>126</v>
      </c>
      <c r="E51" s="35" t="str">
        <f>IF($D$8&gt;1,$D$8,"")</f>
        <v/>
      </c>
      <c r="F51" s="36" t="str">
        <f>IF($D$8&gt;1,$D$8-1,"")</f>
        <v/>
      </c>
      <c r="G51" s="175"/>
    </row>
    <row r="52" spans="1:11" s="5" customFormat="1" ht="17.25" customHeight="1" x14ac:dyDescent="0.25">
      <c r="A52" s="169"/>
      <c r="B52" s="69" t="s">
        <v>27</v>
      </c>
      <c r="C52" s="250" t="s">
        <v>256</v>
      </c>
      <c r="D52" s="251"/>
      <c r="E52" s="19">
        <v>0</v>
      </c>
      <c r="F52" s="32"/>
      <c r="G52" s="175"/>
      <c r="H52" s="1"/>
    </row>
    <row r="53" spans="1:11" s="5" customFormat="1" ht="17.25" customHeight="1" x14ac:dyDescent="0.25">
      <c r="A53" s="169"/>
      <c r="B53" s="69" t="s">
        <v>29</v>
      </c>
      <c r="C53" s="250" t="s">
        <v>261</v>
      </c>
      <c r="D53" s="251"/>
      <c r="E53" s="19">
        <v>0</v>
      </c>
      <c r="F53" s="32"/>
      <c r="G53" s="175"/>
      <c r="H53" s="1"/>
    </row>
    <row r="54" spans="1:11" s="5" customFormat="1" ht="17.25" customHeight="1" x14ac:dyDescent="0.25">
      <c r="A54" s="169"/>
      <c r="B54" s="69" t="s">
        <v>31</v>
      </c>
      <c r="C54" s="250" t="s">
        <v>260</v>
      </c>
      <c r="D54" s="251"/>
      <c r="E54" s="19">
        <v>0</v>
      </c>
      <c r="F54" s="32"/>
      <c r="G54" s="175"/>
      <c r="H54" s="1"/>
    </row>
    <row r="55" spans="1:11" s="5" customFormat="1" ht="17.25" customHeight="1" x14ac:dyDescent="0.25">
      <c r="A55" s="169"/>
      <c r="B55" s="248" t="s">
        <v>111</v>
      </c>
      <c r="C55" s="249"/>
      <c r="D55" s="249"/>
      <c r="E55" s="16" t="str">
        <f>IF(E53=0,"NR",(E52+E53+E54)/E53)</f>
        <v>NR</v>
      </c>
      <c r="F55" s="37" t="str">
        <f>IF(F53=0,"NR",(F52+F53+F54)/F53)</f>
        <v>NR</v>
      </c>
      <c r="G55" s="175"/>
    </row>
    <row r="56" spans="1:11" s="5" customFormat="1" ht="17.25" customHeight="1" thickBot="1" x14ac:dyDescent="0.3">
      <c r="A56" s="169"/>
      <c r="B56" s="243" t="s">
        <v>138</v>
      </c>
      <c r="C56" s="244"/>
      <c r="D56" s="244"/>
      <c r="E56" s="38" t="str">
        <f>IF((E55)="NR","NR",IF((E55)&lt;1,"Ano","Ne"))</f>
        <v>NR</v>
      </c>
      <c r="F56" s="39" t="str">
        <f>IF((F55)="NR","NR",IF((F55)&lt;1,"Ano","Ne"))</f>
        <v>NR</v>
      </c>
      <c r="G56" s="175"/>
    </row>
    <row r="57" spans="1:11" ht="5.25" customHeight="1" thickBot="1" x14ac:dyDescent="0.3">
      <c r="A57" s="169"/>
      <c r="B57" s="164"/>
      <c r="C57" s="164"/>
      <c r="D57" s="165"/>
      <c r="E57" s="161"/>
      <c r="F57" s="159"/>
      <c r="G57" s="170"/>
    </row>
    <row r="58" spans="1:11" s="5" customFormat="1" ht="20.25" customHeight="1" thickBot="1" x14ac:dyDescent="0.3">
      <c r="A58" s="169"/>
      <c r="B58" s="237" t="s">
        <v>33</v>
      </c>
      <c r="C58" s="238"/>
      <c r="D58" s="239"/>
      <c r="E58" s="34" t="str">
        <f>IF(AND(E49="ANO",F49="Ano",E56="Ano",F56="Ano"),"Ano","Ne")</f>
        <v>Ne</v>
      </c>
      <c r="F58" s="159"/>
      <c r="G58" s="173"/>
    </row>
    <row r="59" spans="1:11" s="5" customFormat="1" ht="15" customHeight="1" thickBot="1" x14ac:dyDescent="0.3">
      <c r="A59" s="169"/>
      <c r="B59" s="164"/>
      <c r="C59" s="164"/>
      <c r="D59" s="165"/>
      <c r="E59" s="161"/>
      <c r="F59" s="159"/>
      <c r="G59" s="170"/>
    </row>
    <row r="60" spans="1:11" s="5" customFormat="1" ht="32.25" customHeight="1" x14ac:dyDescent="0.25">
      <c r="A60" s="176"/>
      <c r="B60" s="240" t="s">
        <v>139</v>
      </c>
      <c r="C60" s="241"/>
      <c r="D60" s="242"/>
      <c r="E60" s="177" t="str">
        <f>IF(OR(E24="ANO",E31="Ano",E36="Ano",E41="Ano",E58="Ano"),"Ano","Ne")</f>
        <v>Ne</v>
      </c>
      <c r="F60" s="178"/>
      <c r="G60" s="179"/>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202" priority="47" operator="containsText" text="Ne">
      <formula>NOT(ISERROR(SEARCH("Ne",E31)))</formula>
    </cfRule>
    <cfRule type="containsText" dxfId="201" priority="48" operator="containsText" text="Ano">
      <formula>NOT(ISERROR(SEARCH("Ano",E31)))</formula>
    </cfRule>
  </conditionalFormatting>
  <conditionalFormatting sqref="E24">
    <cfRule type="containsText" dxfId="200" priority="45" operator="containsText" text="Ne">
      <formula>NOT(ISERROR(SEARCH("Ne",E24)))</formula>
    </cfRule>
    <cfRule type="containsText" dxfId="199" priority="46" operator="containsText" text="Ano">
      <formula>NOT(ISERROR(SEARCH("Ano",E24)))</formula>
    </cfRule>
  </conditionalFormatting>
  <conditionalFormatting sqref="A34:A37 A22:A32 A39:A43 A18 A45:A1048576 A2:A3">
    <cfRule type="beginsWith" dxfId="198" priority="43" operator="beginsWith" text="RE">
      <formula>LEFT(A2,LEN("RE"))="RE"</formula>
    </cfRule>
    <cfRule type="containsText" dxfId="197" priority="44" operator="containsText" text="&quot;RELEVANTNÍ&quot;">
      <formula>NOT(ISERROR(SEARCH("""RELEVANTNÍ""",A2)))</formula>
    </cfRule>
  </conditionalFormatting>
  <conditionalFormatting sqref="F20:F21 E50:F50 E57:F1048576 E16:F16 E22:F26 E31:F33 E36:F38 E41:F43 F39:F40 F27:F30 E18:F19 E17 E2:F9">
    <cfRule type="beginsWith" dxfId="196" priority="42" operator="beginsWith" text="RE">
      <formula>LEFT(E2,LEN("RE"))="RE"</formula>
    </cfRule>
  </conditionalFormatting>
  <conditionalFormatting sqref="H46:H48">
    <cfRule type="beginsWith" dxfId="195" priority="41" operator="beginsWith" text="RE">
      <formula>LEFT(H46,LEN("RE"))="RE"</formula>
    </cfRule>
  </conditionalFormatting>
  <conditionalFormatting sqref="H52:H54">
    <cfRule type="beginsWith" dxfId="194" priority="40" operator="beginsWith" text="RE">
      <formula>LEFT(H52,LEN("RE"))="RE"</formula>
    </cfRule>
  </conditionalFormatting>
  <conditionalFormatting sqref="A5:A14 A16">
    <cfRule type="beginsWith" dxfId="193" priority="38" operator="beginsWith" text="RE">
      <formula>LEFT(A5,LEN("RE"))="RE"</formula>
    </cfRule>
    <cfRule type="containsText" dxfId="192" priority="39" operator="containsText" text="&quot;RELEVANTNÍ&quot;">
      <formula>NOT(ISERROR(SEARCH("""RELEVANTNÍ""",A5)))</formula>
    </cfRule>
  </conditionalFormatting>
  <conditionalFormatting sqref="A4">
    <cfRule type="beginsWith" dxfId="191" priority="36" operator="beginsWith" text="RE">
      <formula>LEFT(A4,LEN("RE"))="RE"</formula>
    </cfRule>
    <cfRule type="containsText" dxfId="190" priority="37" operator="containsText" text="&quot;RELEVANTNÍ&quot;">
      <formula>NOT(ISERROR(SEARCH("""RELEVANTNÍ""",A4)))</formula>
    </cfRule>
  </conditionalFormatting>
  <conditionalFormatting sqref="A17">
    <cfRule type="beginsWith" dxfId="189" priority="34" operator="beginsWith" text="RE">
      <formula>LEFT(A17,LEN("RE"))="RE"</formula>
    </cfRule>
    <cfRule type="containsText" dxfId="188" priority="35" operator="containsText" text="&quot;RELEVANTNÍ&quot;">
      <formula>NOT(ISERROR(SEARCH("""RELEVANTNÍ""",A17)))</formula>
    </cfRule>
  </conditionalFormatting>
  <conditionalFormatting sqref="E48:F49">
    <cfRule type="beginsWith" dxfId="187" priority="33" operator="beginsWith" text="RE">
      <formula>LEFT(E48,LEN("RE"))="RE"</formula>
    </cfRule>
  </conditionalFormatting>
  <conditionalFormatting sqref="E55:F56">
    <cfRule type="beginsWith" dxfId="186" priority="32" operator="beginsWith" text="RE">
      <formula>LEFT(E55,LEN("RE"))="RE"</formula>
    </cfRule>
  </conditionalFormatting>
  <conditionalFormatting sqref="A15">
    <cfRule type="beginsWith" dxfId="185" priority="30" operator="beginsWith" text="RE">
      <formula>LEFT(A15,LEN("RE"))="RE"</formula>
    </cfRule>
    <cfRule type="containsText" dxfId="184" priority="31" operator="containsText" text="&quot;RELEVANTNÍ&quot;">
      <formula>NOT(ISERROR(SEARCH("""RELEVANTNÍ""",A15)))</formula>
    </cfRule>
  </conditionalFormatting>
  <conditionalFormatting sqref="E21:E23">
    <cfRule type="expression" dxfId="183" priority="29">
      <formula>$E$19="NERELEVANTNÍ"</formula>
    </cfRule>
  </conditionalFormatting>
  <conditionalFormatting sqref="E29:E30">
    <cfRule type="beginsWith" dxfId="182" priority="28" operator="beginsWith" text="RE">
      <formula>LEFT(E29,LEN("RE"))="RE"</formula>
    </cfRule>
  </conditionalFormatting>
  <conditionalFormatting sqref="E28:E30">
    <cfRule type="expression" dxfId="181" priority="27">
      <formula>$E$26="NERELEVANTNÍ"</formula>
    </cfRule>
  </conditionalFormatting>
  <conditionalFormatting sqref="E47">
    <cfRule type="beginsWith" dxfId="180" priority="26" operator="beginsWith" text="RE">
      <formula>LEFT(E47,LEN("RE"))="RE"</formula>
    </cfRule>
  </conditionalFormatting>
  <conditionalFormatting sqref="E46:E47">
    <cfRule type="expression" dxfId="179" priority="25">
      <formula>$E$43="NERELEVANTNÍ"</formula>
    </cfRule>
  </conditionalFormatting>
  <conditionalFormatting sqref="F47">
    <cfRule type="beginsWith" dxfId="178" priority="24" operator="beginsWith" text="RE">
      <formula>LEFT(F47,LEN("RE"))="RE"</formula>
    </cfRule>
  </conditionalFormatting>
  <conditionalFormatting sqref="F46:F47">
    <cfRule type="expression" dxfId="177" priority="23">
      <formula>$E$43="NERELEVANTNÍ"</formula>
    </cfRule>
  </conditionalFormatting>
  <conditionalFormatting sqref="E53:F53">
    <cfRule type="beginsWith" dxfId="176" priority="22" operator="beginsWith" text="RE">
      <formula>LEFT(E53,LEN("RE"))="RE"</formula>
    </cfRule>
  </conditionalFormatting>
  <conditionalFormatting sqref="E52:F54">
    <cfRule type="expression" dxfId="175" priority="21">
      <formula>$E$43="NERELEVANTNÍ"</formula>
    </cfRule>
  </conditionalFormatting>
  <conditionalFormatting sqref="A44">
    <cfRule type="beginsWith" dxfId="174" priority="19" operator="beginsWith" text="RE">
      <formula>LEFT(A44,LEN("RE"))="RE"</formula>
    </cfRule>
    <cfRule type="containsText" dxfId="173" priority="20" operator="containsText" text="&quot;RELEVANTNÍ&quot;">
      <formula>NOT(ISERROR(SEARCH("""RELEVANTNÍ""",A44)))</formula>
    </cfRule>
  </conditionalFormatting>
  <conditionalFormatting sqref="E44:F44">
    <cfRule type="beginsWith" dxfId="172" priority="18" operator="beginsWith" text="RE">
      <formula>LEFT(E44,LEN("RE"))="RE"</formula>
    </cfRule>
  </conditionalFormatting>
  <conditionalFormatting sqref="E10:F10 E14:F14">
    <cfRule type="beginsWith" dxfId="171" priority="17" operator="beginsWith" text="RE">
      <formula>LEFT(E10,LEN("RE"))="RE"</formula>
    </cfRule>
  </conditionalFormatting>
  <conditionalFormatting sqref="E11:F11">
    <cfRule type="beginsWith" dxfId="170" priority="16" operator="beginsWith" text="RE">
      <formula>LEFT(E11,LEN("RE"))="RE"</formula>
    </cfRule>
  </conditionalFormatting>
  <conditionalFormatting sqref="E12:F13">
    <cfRule type="beginsWith" dxfId="169" priority="15" operator="beginsWith" text="RE">
      <formula>LEFT(E12,LEN("RE"))="RE"</formula>
    </cfRule>
  </conditionalFormatting>
  <conditionalFormatting sqref="E15:F15">
    <cfRule type="beginsWith" dxfId="168" priority="14" operator="beginsWith" text="RE">
      <formula>LEFT(E15,LEN("RE"))="RE"</formula>
    </cfRule>
  </conditionalFormatting>
  <conditionalFormatting sqref="E34">
    <cfRule type="beginsWith" dxfId="167" priority="13" operator="beginsWith" text="RE">
      <formula>LEFT(E34,LEN("RE"))="RE"</formula>
    </cfRule>
  </conditionalFormatting>
  <conditionalFormatting sqref="E35">
    <cfRule type="beginsWith" dxfId="166" priority="12" operator="beginsWith" text="RE">
      <formula>LEFT(E35,LEN("RE"))="RE"</formula>
    </cfRule>
  </conditionalFormatting>
  <conditionalFormatting sqref="E39">
    <cfRule type="beginsWith" dxfId="165" priority="11" operator="beginsWith" text="RE">
      <formula>LEFT(E39,LEN("RE"))="RE"</formula>
    </cfRule>
  </conditionalFormatting>
  <conditionalFormatting sqref="E40">
    <cfRule type="beginsWith" dxfId="164" priority="10" operator="beginsWith" text="RE">
      <formula>LEFT(E40,LEN("RE"))="RE"</formula>
    </cfRule>
  </conditionalFormatting>
  <conditionalFormatting sqref="E45:F45">
    <cfRule type="beginsWith" dxfId="163" priority="7" operator="beginsWith" text="RE">
      <formula>LEFT(E45,LEN("RE"))="RE"</formula>
    </cfRule>
  </conditionalFormatting>
  <conditionalFormatting sqref="E20">
    <cfRule type="beginsWith" dxfId="162" priority="9" operator="beginsWith" text="RE">
      <formula>LEFT(E20,LEN("RE"))="RE"</formula>
    </cfRule>
  </conditionalFormatting>
  <conditionalFormatting sqref="E27">
    <cfRule type="beginsWith" dxfId="161" priority="8" operator="beginsWith" text="RE">
      <formula>LEFT(E27,LEN("RE"))="RE"</formula>
    </cfRule>
  </conditionalFormatting>
  <conditionalFormatting sqref="E51:F51">
    <cfRule type="beginsWith" dxfId="160" priority="6" operator="beginsWith" text="RE">
      <formula>LEFT(E51,LEN("RE"))="RE"</formula>
    </cfRule>
  </conditionalFormatting>
  <conditionalFormatting sqref="E13:F13">
    <cfRule type="beginsWith" dxfId="159" priority="5" operator="beginsWith" text="RE">
      <formula>LEFT(E13,LEN("RE"))="RE"</formula>
    </cfRule>
  </conditionalFormatting>
  <conditionalFormatting sqref="F17">
    <cfRule type="beginsWith" dxfId="158" priority="4" operator="beginsWith" text="RE">
      <formula>LEFT(F17,LEN("RE"))="RE"</formula>
    </cfRule>
  </conditionalFormatting>
  <conditionalFormatting sqref="F34">
    <cfRule type="beginsWith" dxfId="157" priority="3" operator="beginsWith" text="RE">
      <formula>LEFT(F34,LEN("RE"))="RE"</formula>
    </cfRule>
  </conditionalFormatting>
  <conditionalFormatting sqref="A1">
    <cfRule type="beginsWith" dxfId="156" priority="1" operator="beginsWith" text="RE">
      <formula>LEFT(A1,LEN("RE"))="RE"</formula>
    </cfRule>
    <cfRule type="containsText" dxfId="155" priority="2" operator="containsText" text="&quot;RELEVANTNÍ&quot;">
      <formula>NOT(ISERROR(SEARCH("""RELEVANTNÍ""",A1)))</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zoomScaleNormal="100" workbookViewId="0">
      <selection activeCell="D15" sqref="D15:F15"/>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258" t="s">
        <v>100</v>
      </c>
      <c r="C4" s="259"/>
      <c r="D4" s="260"/>
      <c r="E4" s="260"/>
      <c r="F4" s="261"/>
      <c r="G4" s="5"/>
    </row>
    <row r="5" spans="1:11" ht="17.25" customHeight="1" x14ac:dyDescent="0.25">
      <c r="B5" s="274" t="s">
        <v>1</v>
      </c>
      <c r="C5" s="275"/>
      <c r="D5" s="272"/>
      <c r="E5" s="272"/>
      <c r="F5" s="273"/>
      <c r="G5" s="8"/>
    </row>
    <row r="6" spans="1:11" ht="17.25" customHeight="1" x14ac:dyDescent="0.25">
      <c r="B6" s="274" t="s">
        <v>2</v>
      </c>
      <c r="C6" s="275"/>
      <c r="D6" s="272"/>
      <c r="E6" s="272"/>
      <c r="F6" s="273"/>
      <c r="G6" s="8"/>
    </row>
    <row r="7" spans="1:11" ht="17.25" customHeight="1" x14ac:dyDescent="0.25">
      <c r="B7" s="274" t="s">
        <v>3</v>
      </c>
      <c r="C7" s="275"/>
      <c r="D7" s="278"/>
      <c r="E7" s="278"/>
      <c r="F7" s="279"/>
      <c r="G7" s="9"/>
    </row>
    <row r="8" spans="1:11" ht="17.25" customHeight="1" thickBot="1" x14ac:dyDescent="0.3">
      <c r="B8" s="262" t="s">
        <v>4</v>
      </c>
      <c r="C8" s="263"/>
      <c r="D8" s="280"/>
      <c r="E8" s="280"/>
      <c r="F8" s="281"/>
    </row>
    <row r="9" spans="1:11" ht="9.9499999999999993" customHeight="1" thickBot="1" x14ac:dyDescent="0.3">
      <c r="C9" s="10"/>
      <c r="J9" s="11"/>
      <c r="K9" s="3"/>
    </row>
    <row r="10" spans="1:11" ht="17.25" customHeight="1" x14ac:dyDescent="0.25">
      <c r="B10" s="258" t="s">
        <v>109</v>
      </c>
      <c r="C10" s="259"/>
      <c r="D10" s="260" t="s">
        <v>79</v>
      </c>
      <c r="E10" s="260"/>
      <c r="F10" s="261"/>
      <c r="K10" s="3"/>
    </row>
    <row r="11" spans="1:11" ht="33" customHeight="1" x14ac:dyDescent="0.25">
      <c r="B11" s="270" t="s">
        <v>291</v>
      </c>
      <c r="C11" s="271"/>
      <c r="D11" s="272" t="s">
        <v>79</v>
      </c>
      <c r="E11" s="272"/>
      <c r="F11" s="273"/>
      <c r="K11" s="3"/>
    </row>
    <row r="12" spans="1:11" ht="17.25" customHeight="1" x14ac:dyDescent="0.25">
      <c r="B12" s="274" t="s">
        <v>98</v>
      </c>
      <c r="C12" s="275"/>
      <c r="D12" s="272" t="s">
        <v>79</v>
      </c>
      <c r="E12" s="272"/>
      <c r="F12" s="273"/>
      <c r="K12" s="3"/>
    </row>
    <row r="13" spans="1:11" ht="33.950000000000003" customHeight="1" x14ac:dyDescent="0.25">
      <c r="B13" s="274" t="s">
        <v>277</v>
      </c>
      <c r="C13" s="275"/>
      <c r="D13" s="272" t="s">
        <v>79</v>
      </c>
      <c r="E13" s="272"/>
      <c r="F13" s="273"/>
      <c r="K13" s="3"/>
    </row>
    <row r="14" spans="1:11" ht="17.25" customHeight="1" x14ac:dyDescent="0.25">
      <c r="B14" s="274" t="s">
        <v>99</v>
      </c>
      <c r="C14" s="275"/>
      <c r="D14" s="272" t="s">
        <v>212</v>
      </c>
      <c r="E14" s="272"/>
      <c r="F14" s="273"/>
      <c r="K14" s="3"/>
    </row>
    <row r="15" spans="1:11" ht="33" customHeight="1" thickBot="1" x14ac:dyDescent="0.3">
      <c r="B15" s="262" t="s">
        <v>144</v>
      </c>
      <c r="C15" s="263"/>
      <c r="D15" s="264" t="s">
        <v>79</v>
      </c>
      <c r="E15" s="264"/>
      <c r="F15" s="265"/>
      <c r="K15" s="3"/>
    </row>
    <row r="16" spans="1:11" ht="20.25" customHeight="1" thickBot="1" x14ac:dyDescent="0.3">
      <c r="K16" s="3"/>
    </row>
    <row r="17" spans="1:11" ht="20.25" customHeight="1" thickBot="1" x14ac:dyDescent="0.3">
      <c r="A17" s="7" t="s">
        <v>94</v>
      </c>
      <c r="B17" s="266" t="s">
        <v>112</v>
      </c>
      <c r="C17" s="267"/>
      <c r="D17" s="268"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9"/>
      <c r="F17" s="276" t="s">
        <v>309</v>
      </c>
      <c r="G17" s="337"/>
      <c r="K17" s="3"/>
    </row>
    <row r="18" spans="1:11" ht="8.25" customHeight="1" thickBot="1" x14ac:dyDescent="0.3">
      <c r="K18" s="3"/>
    </row>
    <row r="19" spans="1:11" ht="20.25" customHeight="1" x14ac:dyDescent="0.25">
      <c r="B19" s="258" t="s">
        <v>296</v>
      </c>
      <c r="C19" s="297" t="s">
        <v>69</v>
      </c>
      <c r="D19" s="293" t="s">
        <v>72</v>
      </c>
      <c r="E19" s="29" t="str">
        <f>IF(OR(D17="kritéria A,C,D,E",D17="kritéria A,C,D"),"RELEVANTNÍ","NERELEVANTNÍ")</f>
        <v>NERELEVANTNÍ</v>
      </c>
      <c r="K19" s="3"/>
    </row>
    <row r="20" spans="1:11" s="6" customFormat="1" ht="20.25" customHeight="1" x14ac:dyDescent="0.25">
      <c r="A20" s="1"/>
      <c r="B20" s="274"/>
      <c r="C20" s="298"/>
      <c r="D20" s="294"/>
      <c r="E20" s="30" t="str">
        <f>IF($D$8&gt;1,$D$8,"")</f>
        <v/>
      </c>
    </row>
    <row r="21" spans="1:11" s="6" customFormat="1" ht="17.25" customHeight="1" x14ac:dyDescent="0.25">
      <c r="A21" s="1"/>
      <c r="B21" s="31" t="s">
        <v>19</v>
      </c>
      <c r="C21" s="330" t="s">
        <v>247</v>
      </c>
      <c r="D21" s="331"/>
      <c r="E21" s="32"/>
    </row>
    <row r="22" spans="1:11" ht="17.25" customHeight="1" x14ac:dyDescent="0.25">
      <c r="B22" s="31" t="s">
        <v>34</v>
      </c>
      <c r="C22" s="330" t="s">
        <v>244</v>
      </c>
      <c r="D22" s="331"/>
      <c r="E22" s="32"/>
      <c r="K22" s="3"/>
    </row>
    <row r="23" spans="1:11" ht="17.25" customHeight="1" x14ac:dyDescent="0.25">
      <c r="B23" s="31" t="s">
        <v>80</v>
      </c>
      <c r="C23" s="330" t="s">
        <v>262</v>
      </c>
      <c r="D23" s="331"/>
      <c r="E23" s="32"/>
      <c r="K23" s="3"/>
    </row>
    <row r="24" spans="1:11" ht="17.25" customHeight="1" thickBot="1" x14ac:dyDescent="0.3">
      <c r="B24" s="301" t="s">
        <v>18</v>
      </c>
      <c r="C24" s="302"/>
      <c r="D24" s="303"/>
      <c r="E24" s="33" t="str">
        <f>IF(E21&lt;((E22+E23)/2),"Ano","Ne")</f>
        <v>Ne</v>
      </c>
      <c r="K24" s="3"/>
    </row>
    <row r="25" spans="1:11" ht="9.9499999999999993" customHeight="1" thickBot="1" x14ac:dyDescent="0.3">
      <c r="D25" s="1"/>
      <c r="E25" s="1"/>
      <c r="K25" s="3"/>
    </row>
    <row r="26" spans="1:11" s="5" customFormat="1" ht="20.25" customHeight="1" x14ac:dyDescent="0.25">
      <c r="A26" s="1"/>
      <c r="B26" s="295" t="s">
        <v>297</v>
      </c>
      <c r="C26" s="293" t="s">
        <v>69</v>
      </c>
      <c r="D26" s="293" t="s">
        <v>72</v>
      </c>
      <c r="E26" s="29" t="str">
        <f>IF(OR(D17="kritéria B,C,D,E",D17="kritéria B,C,D"),"RELEVANTNÍ","NERELEVANTNÍ")</f>
        <v>NERELEVANTNÍ</v>
      </c>
      <c r="F26" s="2"/>
      <c r="G26" s="4"/>
      <c r="K26" s="3"/>
    </row>
    <row r="27" spans="1:11" s="5" customFormat="1" ht="20.25" customHeight="1" x14ac:dyDescent="0.25">
      <c r="A27" s="1"/>
      <c r="B27" s="296"/>
      <c r="C27" s="294"/>
      <c r="D27" s="294"/>
      <c r="E27" s="30" t="str">
        <f>IF($D$8&gt;1,$D$8,"")</f>
        <v/>
      </c>
      <c r="F27" s="2"/>
      <c r="G27" s="4"/>
      <c r="K27" s="3"/>
    </row>
    <row r="28" spans="1:11" s="5" customFormat="1" ht="17.25" customHeight="1" x14ac:dyDescent="0.25">
      <c r="A28" s="1"/>
      <c r="B28" s="31" t="s">
        <v>19</v>
      </c>
      <c r="C28" s="335" t="s">
        <v>247</v>
      </c>
      <c r="D28" s="336"/>
      <c r="E28" s="32"/>
      <c r="F28" s="2"/>
      <c r="G28" s="4"/>
      <c r="K28" s="3"/>
    </row>
    <row r="29" spans="1:11" s="5" customFormat="1" ht="17.25" customHeight="1" x14ac:dyDescent="0.25">
      <c r="A29" s="1"/>
      <c r="B29" s="31" t="s">
        <v>14</v>
      </c>
      <c r="C29" s="335" t="s">
        <v>268</v>
      </c>
      <c r="D29" s="336"/>
      <c r="E29" s="32"/>
      <c r="F29" s="2"/>
      <c r="G29" s="4"/>
      <c r="K29" s="3"/>
    </row>
    <row r="30" spans="1:11" s="5" customFormat="1" ht="17.25" customHeight="1" x14ac:dyDescent="0.25">
      <c r="A30" s="1"/>
      <c r="B30" s="31" t="s">
        <v>16</v>
      </c>
      <c r="C30" s="335" t="s">
        <v>253</v>
      </c>
      <c r="D30" s="336"/>
      <c r="E30" s="32"/>
      <c r="F30" s="2"/>
      <c r="G30" s="4"/>
      <c r="K30" s="3"/>
    </row>
    <row r="31" spans="1:11" s="5" customFormat="1" ht="17.25" customHeight="1" thickBot="1" x14ac:dyDescent="0.3">
      <c r="A31" s="1"/>
      <c r="B31" s="299" t="s">
        <v>21</v>
      </c>
      <c r="C31" s="300"/>
      <c r="D31" s="300"/>
      <c r="E31" s="33" t="str">
        <f>IF(AND((E29+E30)&gt;0,E28&gt;0),"Ne",(IF((ABS(E29+E30))&gt;((E28-(ABS(E29+E30)))/2),"Ano","Ne")))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2" t="s">
        <v>133</v>
      </c>
      <c r="C33" s="257" t="s">
        <v>69</v>
      </c>
      <c r="D33" s="257"/>
      <c r="E33" s="29" t="s">
        <v>52</v>
      </c>
      <c r="F33" s="2"/>
      <c r="G33" s="4"/>
      <c r="K33" s="3"/>
    </row>
    <row r="34" spans="1:11" s="5" customFormat="1" ht="17.25" customHeight="1" x14ac:dyDescent="0.25">
      <c r="A34" s="1"/>
      <c r="B34" s="73" t="s">
        <v>22</v>
      </c>
      <c r="C34" s="252" t="s">
        <v>71</v>
      </c>
      <c r="D34" s="252"/>
      <c r="E34" s="40" t="s">
        <v>79</v>
      </c>
      <c r="F34" s="338"/>
      <c r="G34" s="339"/>
      <c r="K34" s="3"/>
    </row>
    <row r="35" spans="1:11" s="5" customFormat="1" ht="17.25" customHeight="1" x14ac:dyDescent="0.25">
      <c r="A35" s="1"/>
      <c r="B35" s="73" t="s">
        <v>209</v>
      </c>
      <c r="C35" s="252" t="s">
        <v>77</v>
      </c>
      <c r="D35" s="252"/>
      <c r="E35" s="40" t="s">
        <v>79</v>
      </c>
      <c r="F35" s="338"/>
      <c r="G35" s="339"/>
      <c r="K35" s="3"/>
    </row>
    <row r="36" spans="1:11" s="5" customFormat="1" ht="17.25" customHeight="1" thickBot="1" x14ac:dyDescent="0.3">
      <c r="A36" s="1"/>
      <c r="B36" s="243" t="s">
        <v>23</v>
      </c>
      <c r="C36" s="244"/>
      <c r="D36" s="244"/>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2" t="s">
        <v>134</v>
      </c>
      <c r="C38" s="257" t="s">
        <v>69</v>
      </c>
      <c r="D38" s="257"/>
      <c r="E38" s="29" t="s">
        <v>52</v>
      </c>
      <c r="F38" s="2"/>
      <c r="G38" s="4"/>
      <c r="K38" s="3"/>
    </row>
    <row r="39" spans="1:11" s="5" customFormat="1" ht="32.25" customHeight="1" x14ac:dyDescent="0.25">
      <c r="A39" s="1"/>
      <c r="B39" s="73" t="s">
        <v>210</v>
      </c>
      <c r="C39" s="252" t="s">
        <v>77</v>
      </c>
      <c r="D39" s="252"/>
      <c r="E39" s="40" t="s">
        <v>79</v>
      </c>
      <c r="F39" s="2"/>
      <c r="G39" s="4"/>
      <c r="K39" s="3"/>
    </row>
    <row r="40" spans="1:11" s="5" customFormat="1" ht="32.25" customHeight="1" x14ac:dyDescent="0.25">
      <c r="A40" s="1"/>
      <c r="B40" s="73" t="s">
        <v>211</v>
      </c>
      <c r="C40" s="252" t="s">
        <v>77</v>
      </c>
      <c r="D40" s="252"/>
      <c r="E40" s="40" t="s">
        <v>79</v>
      </c>
      <c r="F40" s="2"/>
      <c r="G40" s="4"/>
      <c r="K40" s="3"/>
    </row>
    <row r="41" spans="1:11" s="5" customFormat="1" ht="17.25" customHeight="1" thickBot="1" x14ac:dyDescent="0.3">
      <c r="A41" s="1"/>
      <c r="B41" s="243" t="s">
        <v>24</v>
      </c>
      <c r="C41" s="244"/>
      <c r="D41" s="244"/>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45" t="s">
        <v>135</v>
      </c>
      <c r="C43" s="246"/>
      <c r="D43" s="247"/>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4" t="s">
        <v>136</v>
      </c>
      <c r="C45" s="75" t="s">
        <v>69</v>
      </c>
      <c r="D45" s="75" t="s">
        <v>126</v>
      </c>
      <c r="E45" s="35" t="str">
        <f>IF($D$8&gt;1,$D$8,"")</f>
        <v/>
      </c>
      <c r="F45" s="36" t="str">
        <f>IF($D$8&gt;1,$D$8-1,"")</f>
        <v/>
      </c>
      <c r="G45" s="15"/>
      <c r="K45" s="3"/>
    </row>
    <row r="46" spans="1:11" s="5" customFormat="1" ht="17.25" customHeight="1" x14ac:dyDescent="0.25">
      <c r="A46" s="1"/>
      <c r="B46" s="69" t="s">
        <v>19</v>
      </c>
      <c r="C46" s="250" t="s">
        <v>247</v>
      </c>
      <c r="D46" s="251"/>
      <c r="E46" s="19"/>
      <c r="F46" s="32"/>
      <c r="G46" s="15"/>
      <c r="H46" s="1"/>
      <c r="K46" s="3"/>
    </row>
    <row r="47" spans="1:11" s="5" customFormat="1" ht="17.25" customHeight="1" x14ac:dyDescent="0.25">
      <c r="A47" s="1"/>
      <c r="B47" s="69" t="s">
        <v>129</v>
      </c>
      <c r="C47" s="250" t="s">
        <v>254</v>
      </c>
      <c r="D47" s="251"/>
      <c r="E47" s="19"/>
      <c r="F47" s="32"/>
      <c r="G47" s="15"/>
      <c r="H47" s="1"/>
      <c r="K47" s="3"/>
    </row>
    <row r="48" spans="1:11" s="5" customFormat="1" ht="17.25" customHeight="1" x14ac:dyDescent="0.25">
      <c r="A48" s="1"/>
      <c r="B48" s="248" t="s">
        <v>110</v>
      </c>
      <c r="C48" s="249"/>
      <c r="D48" s="249"/>
      <c r="E48" s="16" t="str">
        <f>IF((E46)=0,"NR",(E47/E46))</f>
        <v>NR</v>
      </c>
      <c r="F48" s="37" t="str">
        <f>IF((F46)=0,"NR",(F47/F46))</f>
        <v>NR</v>
      </c>
      <c r="G48" s="15"/>
      <c r="H48" s="17"/>
      <c r="K48" s="3"/>
    </row>
    <row r="49" spans="1:11" s="5" customFormat="1" ht="17.25" customHeight="1" thickBot="1" x14ac:dyDescent="0.3">
      <c r="A49" s="1"/>
      <c r="B49" s="243" t="s">
        <v>26</v>
      </c>
      <c r="C49" s="244"/>
      <c r="D49" s="244"/>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4" t="s">
        <v>137</v>
      </c>
      <c r="C51" s="75" t="s">
        <v>69</v>
      </c>
      <c r="D51" s="75" t="s">
        <v>126</v>
      </c>
      <c r="E51" s="35" t="str">
        <f>IF($D$8&gt;1,$D$8,"")</f>
        <v/>
      </c>
      <c r="F51" s="36" t="str">
        <f>IF($D$8&gt;1,$D$8-1,"")</f>
        <v/>
      </c>
      <c r="G51" s="15"/>
    </row>
    <row r="52" spans="1:11" s="5" customFormat="1" ht="17.25" customHeight="1" x14ac:dyDescent="0.25">
      <c r="A52" s="1"/>
      <c r="B52" s="69" t="s">
        <v>27</v>
      </c>
      <c r="C52" s="250" t="s">
        <v>256</v>
      </c>
      <c r="D52" s="251"/>
      <c r="E52" s="19"/>
      <c r="F52" s="32"/>
      <c r="G52" s="15"/>
      <c r="H52" s="1"/>
    </row>
    <row r="53" spans="1:11" s="5" customFormat="1" ht="17.25" customHeight="1" x14ac:dyDescent="0.25">
      <c r="A53" s="1"/>
      <c r="B53" s="69" t="s">
        <v>29</v>
      </c>
      <c r="C53" s="250" t="s">
        <v>257</v>
      </c>
      <c r="D53" s="251"/>
      <c r="E53" s="19"/>
      <c r="F53" s="32"/>
      <c r="G53" s="15"/>
      <c r="H53" s="1"/>
    </row>
    <row r="54" spans="1:11" s="5" customFormat="1" ht="26.1" customHeight="1" x14ac:dyDescent="0.25">
      <c r="A54" s="1"/>
      <c r="B54" s="69" t="s">
        <v>31</v>
      </c>
      <c r="C54" s="250" t="s">
        <v>263</v>
      </c>
      <c r="D54" s="251"/>
      <c r="E54" s="19"/>
      <c r="F54" s="32"/>
      <c r="G54" s="15"/>
      <c r="H54" s="1"/>
    </row>
    <row r="55" spans="1:11" s="5" customFormat="1" ht="17.25" customHeight="1" x14ac:dyDescent="0.25">
      <c r="A55" s="1"/>
      <c r="B55" s="248" t="s">
        <v>111</v>
      </c>
      <c r="C55" s="249"/>
      <c r="D55" s="249"/>
      <c r="E55" s="16" t="str">
        <f>IF(E53=0,"NR",(E52+E53+E54)/E53)</f>
        <v>NR</v>
      </c>
      <c r="F55" s="37" t="str">
        <f>IF(F53=0,"NR",(F52+F53+F54)/F53)</f>
        <v>NR</v>
      </c>
      <c r="G55" s="15"/>
    </row>
    <row r="56" spans="1:11" s="5" customFormat="1" ht="17.25" customHeight="1" thickBot="1" x14ac:dyDescent="0.3">
      <c r="A56" s="1"/>
      <c r="B56" s="243" t="s">
        <v>138</v>
      </c>
      <c r="C56" s="244"/>
      <c r="D56" s="244"/>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37" t="s">
        <v>33</v>
      </c>
      <c r="C58" s="238"/>
      <c r="D58" s="239"/>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332" t="s">
        <v>139</v>
      </c>
      <c r="C60" s="333"/>
      <c r="D60" s="334"/>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154" priority="45" operator="containsText" text="Ne">
      <formula>NOT(ISERROR(SEARCH("Ne",E31)))</formula>
    </cfRule>
    <cfRule type="containsText" dxfId="153" priority="46" operator="containsText" text="Ano">
      <formula>NOT(ISERROR(SEARCH("Ano",E31)))</formula>
    </cfRule>
  </conditionalFormatting>
  <conditionalFormatting sqref="E24">
    <cfRule type="containsText" dxfId="152" priority="43" operator="containsText" text="Ne">
      <formula>NOT(ISERROR(SEARCH("Ne",E24)))</formula>
    </cfRule>
    <cfRule type="containsText" dxfId="151" priority="44" operator="containsText" text="Ano">
      <formula>NOT(ISERROR(SEARCH("Ano",E24)))</formula>
    </cfRule>
  </conditionalFormatting>
  <conditionalFormatting sqref="A34:A37 A22:A32 A1:A3 A39:A43 A18 A45:A1048576">
    <cfRule type="beginsWith" dxfId="150" priority="41" operator="beginsWith" text="RE">
      <formula>LEFT(A1,LEN("RE"))="RE"</formula>
    </cfRule>
    <cfRule type="containsText" dxfId="149" priority="42" operator="containsText" text="&quot;RELEVANTNÍ&quot;">
      <formula>NOT(ISERROR(SEARCH("""RELEVANTNÍ""",A1)))</formula>
    </cfRule>
  </conditionalFormatting>
  <conditionalFormatting sqref="E1:F9 F20:F21 E50:F50 E57:F1048576 E16:F16 E22:F26 E31:F33 E36:F38 E41:F43 F39:F40 F27:F30 E18:F19 E17">
    <cfRule type="beginsWith" dxfId="148" priority="40" operator="beginsWith" text="RE">
      <formula>LEFT(E1,LEN("RE"))="RE"</formula>
    </cfRule>
  </conditionalFormatting>
  <conditionalFormatting sqref="H46:H48">
    <cfRule type="beginsWith" dxfId="147" priority="39" operator="beginsWith" text="RE">
      <formula>LEFT(H46,LEN("RE"))="RE"</formula>
    </cfRule>
  </conditionalFormatting>
  <conditionalFormatting sqref="H52:H54">
    <cfRule type="beginsWith" dxfId="146" priority="38" operator="beginsWith" text="RE">
      <formula>LEFT(H52,LEN("RE"))="RE"</formula>
    </cfRule>
  </conditionalFormatting>
  <conditionalFormatting sqref="A5:A14 A16">
    <cfRule type="beginsWith" dxfId="145" priority="36" operator="beginsWith" text="RE">
      <formula>LEFT(A5,LEN("RE"))="RE"</formula>
    </cfRule>
    <cfRule type="containsText" dxfId="144" priority="37" operator="containsText" text="&quot;RELEVANTNÍ&quot;">
      <formula>NOT(ISERROR(SEARCH("""RELEVANTNÍ""",A5)))</formula>
    </cfRule>
  </conditionalFormatting>
  <conditionalFormatting sqref="A4">
    <cfRule type="beginsWith" dxfId="143" priority="34" operator="beginsWith" text="RE">
      <formula>LEFT(A4,LEN("RE"))="RE"</formula>
    </cfRule>
    <cfRule type="containsText" dxfId="142" priority="35" operator="containsText" text="&quot;RELEVANTNÍ&quot;">
      <formula>NOT(ISERROR(SEARCH("""RELEVANTNÍ""",A4)))</formula>
    </cfRule>
  </conditionalFormatting>
  <conditionalFormatting sqref="A17">
    <cfRule type="beginsWith" dxfId="141" priority="32" operator="beginsWith" text="RE">
      <formula>LEFT(A17,LEN("RE"))="RE"</formula>
    </cfRule>
    <cfRule type="containsText" dxfId="140" priority="33" operator="containsText" text="&quot;RELEVANTNÍ&quot;">
      <formula>NOT(ISERROR(SEARCH("""RELEVANTNÍ""",A17)))</formula>
    </cfRule>
  </conditionalFormatting>
  <conditionalFormatting sqref="E48:F49">
    <cfRule type="beginsWith" dxfId="139" priority="31" operator="beginsWith" text="RE">
      <formula>LEFT(E48,LEN("RE"))="RE"</formula>
    </cfRule>
  </conditionalFormatting>
  <conditionalFormatting sqref="E55:F56">
    <cfRule type="beginsWith" dxfId="138" priority="30" operator="beginsWith" text="RE">
      <formula>LEFT(E55,LEN("RE"))="RE"</formula>
    </cfRule>
  </conditionalFormatting>
  <conditionalFormatting sqref="A15">
    <cfRule type="beginsWith" dxfId="137" priority="28" operator="beginsWith" text="RE">
      <formula>LEFT(A15,LEN("RE"))="RE"</formula>
    </cfRule>
    <cfRule type="containsText" dxfId="136" priority="29" operator="containsText" text="&quot;RELEVANTNÍ&quot;">
      <formula>NOT(ISERROR(SEARCH("""RELEVANTNÍ""",A15)))</formula>
    </cfRule>
  </conditionalFormatting>
  <conditionalFormatting sqref="E21:E23">
    <cfRule type="expression" dxfId="135" priority="27">
      <formula>$E$19="NERELEVANTNÍ"</formula>
    </cfRule>
  </conditionalFormatting>
  <conditionalFormatting sqref="E29:E30">
    <cfRule type="beginsWith" dxfId="134" priority="26" operator="beginsWith" text="RE">
      <formula>LEFT(E29,LEN("RE"))="RE"</formula>
    </cfRule>
  </conditionalFormatting>
  <conditionalFormatting sqref="E28:E30">
    <cfRule type="expression" dxfId="133" priority="25">
      <formula>$E$26="NERELEVANTNÍ"</formula>
    </cfRule>
  </conditionalFormatting>
  <conditionalFormatting sqref="E47">
    <cfRule type="beginsWith" dxfId="132" priority="24" operator="beginsWith" text="RE">
      <formula>LEFT(E47,LEN("RE"))="RE"</formula>
    </cfRule>
  </conditionalFormatting>
  <conditionalFormatting sqref="E46:E47">
    <cfRule type="expression" dxfId="131" priority="23">
      <formula>$E$43="NERELEVANTNÍ"</formula>
    </cfRule>
  </conditionalFormatting>
  <conditionalFormatting sqref="F47">
    <cfRule type="beginsWith" dxfId="130" priority="22" operator="beginsWith" text="RE">
      <formula>LEFT(F47,LEN("RE"))="RE"</formula>
    </cfRule>
  </conditionalFormatting>
  <conditionalFormatting sqref="F46:F47">
    <cfRule type="expression" dxfId="129" priority="21">
      <formula>$E$43="NERELEVANTNÍ"</formula>
    </cfRule>
  </conditionalFormatting>
  <conditionalFormatting sqref="E53:F53">
    <cfRule type="beginsWith" dxfId="128" priority="20" operator="beginsWith" text="RE">
      <formula>LEFT(E53,LEN("RE"))="RE"</formula>
    </cfRule>
  </conditionalFormatting>
  <conditionalFormatting sqref="E52:F54">
    <cfRule type="expression" dxfId="127" priority="19">
      <formula>$E$43="NERELEVANTNÍ"</formula>
    </cfRule>
  </conditionalFormatting>
  <conditionalFormatting sqref="A44">
    <cfRule type="beginsWith" dxfId="126" priority="17" operator="beginsWith" text="RE">
      <formula>LEFT(A44,LEN("RE"))="RE"</formula>
    </cfRule>
    <cfRule type="containsText" dxfId="125" priority="18" operator="containsText" text="&quot;RELEVANTNÍ&quot;">
      <formula>NOT(ISERROR(SEARCH("""RELEVANTNÍ""",A44)))</formula>
    </cfRule>
  </conditionalFormatting>
  <conditionalFormatting sqref="E44:F44">
    <cfRule type="beginsWith" dxfId="124" priority="16" operator="beginsWith" text="RE">
      <formula>LEFT(E44,LEN("RE"))="RE"</formula>
    </cfRule>
  </conditionalFormatting>
  <conditionalFormatting sqref="E10:F10 E14:F14">
    <cfRule type="beginsWith" dxfId="123" priority="15" operator="beginsWith" text="RE">
      <formula>LEFT(E10,LEN("RE"))="RE"</formula>
    </cfRule>
  </conditionalFormatting>
  <conditionalFormatting sqref="E11:F11">
    <cfRule type="beginsWith" dxfId="122" priority="14" operator="beginsWith" text="RE">
      <formula>LEFT(E11,LEN("RE"))="RE"</formula>
    </cfRule>
  </conditionalFormatting>
  <conditionalFormatting sqref="E12:F13">
    <cfRule type="beginsWith" dxfId="121" priority="13" operator="beginsWith" text="RE">
      <formula>LEFT(E12,LEN("RE"))="RE"</formula>
    </cfRule>
  </conditionalFormatting>
  <conditionalFormatting sqref="E15:F15">
    <cfRule type="beginsWith" dxfId="120" priority="12" operator="beginsWith" text="RE">
      <formula>LEFT(E15,LEN("RE"))="RE"</formula>
    </cfRule>
  </conditionalFormatting>
  <conditionalFormatting sqref="E34">
    <cfRule type="beginsWith" dxfId="119" priority="11" operator="beginsWith" text="RE">
      <formula>LEFT(E34,LEN("RE"))="RE"</formula>
    </cfRule>
  </conditionalFormatting>
  <conditionalFormatting sqref="E35">
    <cfRule type="beginsWith" dxfId="118" priority="10" operator="beginsWith" text="RE">
      <formula>LEFT(E35,LEN("RE"))="RE"</formula>
    </cfRule>
  </conditionalFormatting>
  <conditionalFormatting sqref="E39">
    <cfRule type="beginsWith" dxfId="117" priority="9" operator="beginsWith" text="RE">
      <formula>LEFT(E39,LEN("RE"))="RE"</formula>
    </cfRule>
  </conditionalFormatting>
  <conditionalFormatting sqref="E40">
    <cfRule type="beginsWith" dxfId="116" priority="8" operator="beginsWith" text="RE">
      <formula>LEFT(E40,LEN("RE"))="RE"</formula>
    </cfRule>
  </conditionalFormatting>
  <conditionalFormatting sqref="E45:F45">
    <cfRule type="beginsWith" dxfId="115" priority="5" operator="beginsWith" text="RE">
      <formula>LEFT(E45,LEN("RE"))="RE"</formula>
    </cfRule>
  </conditionalFormatting>
  <conditionalFormatting sqref="E20">
    <cfRule type="beginsWith" dxfId="114" priority="7" operator="beginsWith" text="RE">
      <formula>LEFT(E20,LEN("RE"))="RE"</formula>
    </cfRule>
  </conditionalFormatting>
  <conditionalFormatting sqref="E27">
    <cfRule type="beginsWith" dxfId="113" priority="6" operator="beginsWith" text="RE">
      <formula>LEFT(E27,LEN("RE"))="RE"</formula>
    </cfRule>
  </conditionalFormatting>
  <conditionalFormatting sqref="E51:F51">
    <cfRule type="beginsWith" dxfId="112" priority="4" operator="beginsWith" text="RE">
      <formula>LEFT(E51,LEN("RE"))="RE"</formula>
    </cfRule>
  </conditionalFormatting>
  <conditionalFormatting sqref="E13:F13">
    <cfRule type="beginsWith" dxfId="111" priority="3" operator="beginsWith" text="RE">
      <formula>LEFT(E13,LEN("RE"))="RE"</formula>
    </cfRule>
  </conditionalFormatting>
  <conditionalFormatting sqref="F17">
    <cfRule type="beginsWith" dxfId="110" priority="2" operator="beginsWith" text="RE">
      <formula>LEFT(F17,LEN("RE"))="RE"</formula>
    </cfRule>
  </conditionalFormatting>
  <conditionalFormatting sqref="F34">
    <cfRule type="beginsWith" dxfId="109"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vt: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Piklová Halířová Dana</cp:lastModifiedBy>
  <cp:lastPrinted>2021-07-02T06:12:18Z</cp:lastPrinted>
  <dcterms:created xsi:type="dcterms:W3CDTF">2018-08-17T12:31:45Z</dcterms:created>
  <dcterms:modified xsi:type="dcterms:W3CDTF">2022-08-11T11:48:08Z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9dbf13-dba3-469b-a7af-e84a8c38b3fd_Enabled">
    <vt:lpwstr>true</vt:lpwstr>
  </property>
  <property fmtid="{D5CDD505-2E9C-101B-9397-08002B2CF9AE}" pid="3" name="MSIP_Label_d79dbf13-dba3-469b-a7af-e84a8c38b3fd_SetDate">
    <vt:lpwstr>2022-07-20T15:12:39Z</vt:lpwstr>
  </property>
  <property fmtid="{D5CDD505-2E9C-101B-9397-08002B2CF9AE}" pid="4" name="MSIP_Label_d79dbf13-dba3-469b-a7af-e84a8c38b3fd_Method">
    <vt:lpwstr>Privileged</vt:lpwstr>
  </property>
  <property fmtid="{D5CDD505-2E9C-101B-9397-08002B2CF9AE}" pid="5" name="MSIP_Label_d79dbf13-dba3-469b-a7af-e84a8c38b3fd_Name">
    <vt:lpwstr>Obecné</vt:lpwstr>
  </property>
  <property fmtid="{D5CDD505-2E9C-101B-9397-08002B2CF9AE}" pid="6" name="MSIP_Label_d79dbf13-dba3-469b-a7af-e84a8c38b3fd_SiteId">
    <vt:lpwstr>7f4d05a7-f98a-4578-9ef7-f80fe5d8a22b</vt:lpwstr>
  </property>
  <property fmtid="{D5CDD505-2E9C-101B-9397-08002B2CF9AE}" pid="7" name="MSIP_Label_d79dbf13-dba3-469b-a7af-e84a8c38b3fd_ActionId">
    <vt:lpwstr>c236fc3b-140b-45ba-9032-b632cc866345</vt:lpwstr>
  </property>
  <property fmtid="{D5CDD505-2E9C-101B-9397-08002B2CF9AE}" pid="8" name="MSIP_Label_d79dbf13-dba3-469b-a7af-e84a8c38b3fd_ContentBits">
    <vt:lpwstr>0</vt:lpwstr>
  </property>
</Properties>
</file>